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7845" windowHeight="4815" tabRatio="762" activeTab="0"/>
  </bookViews>
  <sheets>
    <sheet name="Part-I" sheetId="1" r:id="rId1"/>
    <sheet name="Part-II" sheetId="2" r:id="rId2"/>
    <sheet name="Part-III." sheetId="3" r:id="rId3"/>
    <sheet name="Part-IV" sheetId="4" r:id="rId4"/>
    <sheet name="Part-V-A" sheetId="5" r:id="rId5"/>
    <sheet name="Part-V-B" sheetId="6" r:id="rId6"/>
    <sheet name="bank &amp; po report" sheetId="7" r:id="rId7"/>
  </sheets>
  <definedNames>
    <definedName name="_xlnm.Print_Area" localSheetId="0">'Part-I'!$A$1:$U$33</definedName>
    <definedName name="_xlnm.Print_Area" localSheetId="1">'Part-II'!$A$1:$Z$33</definedName>
    <definedName name="_xlnm.Print_Area" localSheetId="3">'Part-IV'!$A$1:$L$30</definedName>
    <definedName name="_xlnm.Print_Area" localSheetId="4">'Part-V-A'!$A$1:$V$17</definedName>
    <definedName name="_xlnm.Print_Area" localSheetId="5">'Part-V-B'!$A$1:$Z$23</definedName>
    <definedName name="_xlnm.Print_Titles" localSheetId="1">'Part-II'!$6:$6</definedName>
    <definedName name="_xlnm.Print_Titles" localSheetId="2">'Part-III.'!$10:$10</definedName>
  </definedNames>
  <calcPr fullCalcOnLoad="1"/>
</workbook>
</file>

<file path=xl/sharedStrings.xml><?xml version="1.0" encoding="utf-8"?>
<sst xmlns="http://schemas.openxmlformats.org/spreadsheetml/2006/main" count="432" uniqueCount="157">
  <si>
    <t>Sl. No.</t>
  </si>
  <si>
    <t>Cumulative No of HH issued
jobcards (Till the reporting
month)</t>
  </si>
  <si>
    <t>SC</t>
  </si>
  <si>
    <t>ST</t>
  </si>
  <si>
    <t>Others</t>
  </si>
  <si>
    <t>Total</t>
  </si>
  <si>
    <t>Cumulative No of
HH demanded
employment (Till
the reporting
month)</t>
  </si>
  <si>
    <t>Cumulative Labour
Budget estimation
of employment
provided (Till the
reporting month)</t>
  </si>
  <si>
    <t>Cumulative No
of HH provided
employment (Till
the reporting
month)</t>
  </si>
  <si>
    <t>No. of HH
working under
NREGA
during the
reporting
month</t>
  </si>
  <si>
    <t>Cumulative Labour
Budget estimation
of persondays (Till
the reporting
month)</t>
  </si>
  <si>
    <t>Cumulative Persondays generated
(in Lakhs) (till the reporting month)</t>
  </si>
  <si>
    <t>Women</t>
  </si>
  <si>
    <t>Cumulative
No of HH
completed
100 days (Till
the reporting
month</t>
  </si>
  <si>
    <t>No. of HH
which are
beneficiary
of land
reform/ IAY</t>
  </si>
  <si>
    <t>No. of
Disabled
beneficiary
individuals</t>
  </si>
  <si>
    <t>a</t>
  </si>
  <si>
    <t>b</t>
  </si>
  <si>
    <t>c</t>
  </si>
  <si>
    <t>d</t>
  </si>
  <si>
    <t>e</t>
  </si>
  <si>
    <t>Block</t>
  </si>
  <si>
    <t>Alipurduar-I</t>
  </si>
  <si>
    <t>Alipurduar-II</t>
  </si>
  <si>
    <t>Dhupguri</t>
  </si>
  <si>
    <t>Falakata</t>
  </si>
  <si>
    <t>Kalchini</t>
  </si>
  <si>
    <t>Kumargram</t>
  </si>
  <si>
    <t>Madarihat-Birpara</t>
  </si>
  <si>
    <t>Mal</t>
  </si>
  <si>
    <t>Matiali</t>
  </si>
  <si>
    <t>Maynaguri</t>
  </si>
  <si>
    <t>Nagrakata</t>
  </si>
  <si>
    <t>Rajganj</t>
  </si>
  <si>
    <t>Sadar</t>
  </si>
  <si>
    <t>Total:</t>
  </si>
  <si>
    <t>MONTHLY PROGRESS REPORT</t>
  </si>
  <si>
    <t>Jalpaiguri District</t>
  </si>
  <si>
    <t>Name of the Block</t>
  </si>
  <si>
    <t>Released last year but received during the current year</t>
  </si>
  <si>
    <t>Misc. Receipt</t>
  </si>
  <si>
    <t>Central</t>
  </si>
  <si>
    <t>State</t>
  </si>
  <si>
    <t>On unskilled wage</t>
  </si>
  <si>
    <t>On semi-skilled and skilled wage</t>
  </si>
  <si>
    <t>On material</t>
  </si>
  <si>
    <t>Line Deptt.</t>
  </si>
  <si>
    <t>G.T.</t>
  </si>
  <si>
    <t>Cumulative
Labour Budget
estimation of
Total
Expenditure (Till
the reporting
month)</t>
  </si>
  <si>
    <t>Admistrative Expenses</t>
  </si>
  <si>
    <t xml:space="preserve">Recurring </t>
  </si>
  <si>
    <t>Non-Recurring</t>
  </si>
  <si>
    <t xml:space="preserve">Water Conservation and water harvesting </t>
  </si>
  <si>
    <t>Draught Proofing</t>
  </si>
  <si>
    <t>Micro Irrigation Works</t>
  </si>
  <si>
    <t>Renovation of traditional water bodies</t>
  </si>
  <si>
    <t xml:space="preserve">Land Development </t>
  </si>
  <si>
    <t xml:space="preserve">Flood Control &amp; Protection </t>
  </si>
  <si>
    <t>Rural Connectivity</t>
  </si>
  <si>
    <t>Any other activity (approved by MRD)</t>
  </si>
  <si>
    <t>Completed works</t>
  </si>
  <si>
    <t>Ongoing Works</t>
  </si>
  <si>
    <t>Unit</t>
  </si>
  <si>
    <t>Expenditure (lac)</t>
  </si>
  <si>
    <t>No.</t>
  </si>
  <si>
    <t>Cu. Mt.</t>
  </si>
  <si>
    <t>Hec.</t>
  </si>
  <si>
    <t>Kms.</t>
  </si>
  <si>
    <t>No. of Muster Rolls
verified</t>
  </si>
  <si>
    <t xml:space="preserve">Due </t>
  </si>
  <si>
    <t>Completed</t>
  </si>
  <si>
    <t>Part-IV</t>
  </si>
  <si>
    <t>No. of Social Audits
completed</t>
  </si>
  <si>
    <t>No. of inspections
conducted (2%, 10%,
100% at the State,
District and Block
levels</t>
  </si>
  <si>
    <t>No. of Gram Sabhas
held</t>
  </si>
  <si>
    <t>No of Complaints
disposed by PO, DPCs</t>
  </si>
  <si>
    <t>Sl. No</t>
  </si>
  <si>
    <t>Gram Panchayat Level</t>
  </si>
  <si>
    <t>Block Level</t>
  </si>
  <si>
    <t>PRI Functionaries</t>
  </si>
  <si>
    <t>Vigilance &amp; Monitoring Committee Report</t>
  </si>
  <si>
    <t>Gram Rozgar Sahayak</t>
  </si>
  <si>
    <t>Accountant</t>
  </si>
  <si>
    <t>Engineers / Technical Assistants</t>
  </si>
  <si>
    <t>Programme Officer</t>
  </si>
  <si>
    <t>Computer Assistant</t>
  </si>
  <si>
    <t>Target</t>
  </si>
  <si>
    <t>Achievement</t>
  </si>
  <si>
    <t>Nos to be Trained</t>
  </si>
  <si>
    <t>Nos Trained</t>
  </si>
  <si>
    <t>MPR Part - V-A</t>
  </si>
  <si>
    <t>MPR Part - V-B</t>
  </si>
  <si>
    <t>District Level</t>
  </si>
  <si>
    <t>Works Manager &amp;
Technical Assistants</t>
  </si>
  <si>
    <t>IT Manager &amp; Computer
Assistants</t>
  </si>
  <si>
    <t>Accounts Manager</t>
  </si>
  <si>
    <t>Training Coordinator</t>
  </si>
  <si>
    <t>Coordinator for Social Audit
and Grievance Redressal</t>
  </si>
  <si>
    <t>Disposed</t>
  </si>
  <si>
    <t>District Cell</t>
  </si>
  <si>
    <t>Release During the Current year</t>
  </si>
  <si>
    <t>MPR Part-III</t>
  </si>
  <si>
    <t>Name of the District</t>
  </si>
  <si>
    <t>Provision of irrigation facility to land owned by….</t>
  </si>
  <si>
    <t>Hec</t>
  </si>
  <si>
    <t>JALPAIGURI</t>
  </si>
  <si>
    <t>&amp;</t>
  </si>
  <si>
    <r>
      <t>Total (</t>
    </r>
    <r>
      <rPr>
        <b/>
        <i/>
        <sz val="9"/>
        <rFont val="CG Omega"/>
        <family val="2"/>
      </rPr>
      <t>Unit in nos. &amp; Exp. be reported in this row)</t>
    </r>
  </si>
  <si>
    <t>Jalpaiguri</t>
  </si>
  <si>
    <t>Minorities out of Col. 9C</t>
  </si>
  <si>
    <t>9f</t>
  </si>
  <si>
    <t>3a</t>
  </si>
  <si>
    <t>3b</t>
  </si>
  <si>
    <t>3c</t>
  </si>
  <si>
    <t>3d</t>
  </si>
  <si>
    <t>9a</t>
  </si>
  <si>
    <t>9b</t>
  </si>
  <si>
    <t>9c</t>
  </si>
  <si>
    <t>9d</t>
  </si>
  <si>
    <t>9e</t>
  </si>
  <si>
    <t>District Programme Coordinator</t>
  </si>
  <si>
    <t>MGNREGS, Jalpaiguri</t>
  </si>
  <si>
    <t>District Magistrate</t>
  </si>
  <si>
    <t>The Mahatma Gandhi National Rural Employment Gurantee Act (M.G.N.R.E.G.A.)</t>
  </si>
  <si>
    <t>avg. days</t>
  </si>
  <si>
    <t>Madarihat</t>
  </si>
  <si>
    <t>Name of the Gram Panchayat</t>
  </si>
  <si>
    <t>No. of Bank Account opened</t>
  </si>
  <si>
    <t>Amount of Wages disbursed through Bank Accounts 
(in Rs.)</t>
  </si>
  <si>
    <t>No. of Post Office Account opened</t>
  </si>
  <si>
    <t>Amount of Wages disbursed through Post Office Accounts 
(in Rs.)</t>
  </si>
  <si>
    <t>Individual</t>
  </si>
  <si>
    <t>Joint</t>
  </si>
  <si>
    <t>Bank, Postoffice Account Report</t>
  </si>
  <si>
    <t>Application Registered</t>
  </si>
  <si>
    <t>Cummulative Expenditure  (Rs. in lakh)</t>
  </si>
  <si>
    <t>WAGE%</t>
  </si>
  <si>
    <t>avg. gp</t>
  </si>
  <si>
    <t xml:space="preserve"> </t>
  </si>
  <si>
    <t>WOMEN %</t>
  </si>
  <si>
    <t>PARI-II</t>
  </si>
  <si>
    <t xml:space="preserve"> Mahatma Gandhi National Rural Employment Gurantee Act (M.G.N.R.E.G.A.)</t>
  </si>
  <si>
    <t>Actual O.B. as on 01.04.12</t>
  </si>
  <si>
    <t>report collected from sudip da muster roll verification and inspection</t>
  </si>
  <si>
    <t>Line dep.</t>
  </si>
  <si>
    <t>part    I</t>
  </si>
  <si>
    <t>PER LABOUR</t>
  </si>
  <si>
    <t xml:space="preserve">Total Availability                 </t>
  </si>
  <si>
    <t>Total    (10+11+12+13+14)</t>
  </si>
  <si>
    <t>Malbazar</t>
  </si>
  <si>
    <t>Employment Generation Report for the month of  Dec 2012 (for the financial year 2012-13)</t>
  </si>
  <si>
    <t>Financial Performance Under NREGA During the year 2012-13 Up to the Month of Dec ' 2012</t>
  </si>
  <si>
    <t>Physical Performance Under NREGA During the year 2012-13 Up to the Month of Dec  2012</t>
  </si>
  <si>
    <t>Transparency Report Under NREGA During the year 2012-13 Up to the Month of Dec 2012</t>
  </si>
  <si>
    <t>FORMAT FOR MONTHLY PROGRESS REPORT - V-A (Capacity Building - Personnel Report for the Month of Dec  2012)</t>
  </si>
  <si>
    <t>FORMAT FOR MONTHLY PROGRESS REPORT - V-B (Capacity Building - Training Report for the Month of Dec 2012)</t>
  </si>
  <si>
    <t xml:space="preserve"> Dec 2012</t>
  </si>
</sst>
</file>

<file path=xl/styles.xml><?xml version="1.0" encoding="utf-8"?>
<styleSheet xmlns="http://schemas.openxmlformats.org/spreadsheetml/2006/main">
  <numFmts count="6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Rs.&quot;\ #,##0;&quot;Rs.&quot;\ \-#,##0"/>
    <numFmt numFmtId="173" formatCode="&quot;Rs.&quot;\ #,##0;[Red]&quot;Rs.&quot;\ \-#,##0"/>
    <numFmt numFmtId="174" formatCode="&quot;Rs.&quot;\ #,##0.00;&quot;Rs.&quot;\ \-#,##0.00"/>
    <numFmt numFmtId="175" formatCode="&quot;Rs.&quot;\ #,##0.00;[Red]&quot;Rs.&quot;\ \-#,##0.00"/>
    <numFmt numFmtId="176" formatCode="_ &quot;Rs.&quot;\ * #,##0_ ;_ &quot;Rs.&quot;\ * \-#,##0_ ;_ &quot;Rs.&quot;\ * &quot;-&quot;_ ;_ @_ "/>
    <numFmt numFmtId="177" formatCode="_ * #,##0_ ;_ * \-#,##0_ ;_ * &quot;-&quot;_ ;_ @_ "/>
    <numFmt numFmtId="178" formatCode="_ &quot;Rs.&quot;\ * #,##0.00_ ;_ &quot;Rs.&quot;\ * \-#,##0.00_ ;_ &quot;Rs.&quot;\ * &quot;-&quot;??_ ;_ @_ "/>
    <numFmt numFmtId="179" formatCode="_ * #,##0.00_ ;_ * \-#,##0.00_ ;_ * &quot;-&quot;??_ ;_ @_ "/>
    <numFmt numFmtId="180" formatCode="0.00000"/>
    <numFmt numFmtId="181" formatCode="0.0000"/>
    <numFmt numFmtId="182" formatCode="0.000"/>
    <numFmt numFmtId="183" formatCode="0.0"/>
    <numFmt numFmtId="184" formatCode="0.000000"/>
    <numFmt numFmtId="185" formatCode="0.0%"/>
    <numFmt numFmtId="186" formatCode="0.0000000000000"/>
    <numFmt numFmtId="187" formatCode="0.00000000000000"/>
    <numFmt numFmtId="188" formatCode="0.000000000000"/>
    <numFmt numFmtId="189" formatCode="0.00000000000"/>
    <numFmt numFmtId="190" formatCode="0.0000000000"/>
    <numFmt numFmtId="191" formatCode="0.000000000"/>
    <numFmt numFmtId="192" formatCode="0.000000000000000"/>
    <numFmt numFmtId="193" formatCode="0.0000000000000000"/>
    <numFmt numFmtId="194" formatCode="0.00000000000000000"/>
    <numFmt numFmtId="195" formatCode="0.000000000000000000"/>
    <numFmt numFmtId="196" formatCode="0.0000000000000000000"/>
    <numFmt numFmtId="197" formatCode="0.00000000000000000000"/>
    <numFmt numFmtId="198" formatCode="0.00000000"/>
    <numFmt numFmtId="199" formatCode="0.0000000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  <numFmt numFmtId="204" formatCode="0;[Red]0"/>
    <numFmt numFmtId="205" formatCode="#,##0.00000;[Red]#,##0.00000"/>
    <numFmt numFmtId="206" formatCode="0.00000;[Red]0.00000"/>
    <numFmt numFmtId="207" formatCode="dd/mm/yyyy;@"/>
    <numFmt numFmtId="208" formatCode="0.00;[Red]0.00"/>
    <numFmt numFmtId="209" formatCode="0.000000000;[Red]0.000000000"/>
    <numFmt numFmtId="210" formatCode="0.0000;[Red]0.0000"/>
    <numFmt numFmtId="211" formatCode="0.000;[Red]0.000"/>
    <numFmt numFmtId="212" formatCode="0.00000_);\(0.00000\)"/>
    <numFmt numFmtId="213" formatCode="0.000000;[Red]0.000000"/>
    <numFmt numFmtId="214" formatCode="[$-409]h:mm:ss\ AM/PM"/>
    <numFmt numFmtId="215" formatCode="[$-409]dddd\,\ mmmm\ dd\,\ yyyy"/>
    <numFmt numFmtId="216" formatCode="0.0;[Red]0.0"/>
  </numFmts>
  <fonts count="1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u val="single"/>
      <sz val="12"/>
      <name val="Book Antiqua"/>
      <family val="1"/>
    </font>
    <font>
      <b/>
      <sz val="10"/>
      <name val="Book Antiqua"/>
      <family val="1"/>
    </font>
    <font>
      <sz val="12"/>
      <name val="Blippo Blk BT"/>
      <family val="5"/>
    </font>
    <font>
      <sz val="10"/>
      <name val="Book Antiqua"/>
      <family val="1"/>
    </font>
    <font>
      <b/>
      <sz val="14"/>
      <name val="Copperplate Gothic Light"/>
      <family val="2"/>
    </font>
    <font>
      <b/>
      <u val="single"/>
      <sz val="14"/>
      <name val="Book Antiqua"/>
      <family val="1"/>
    </font>
    <font>
      <b/>
      <sz val="12"/>
      <name val="Book Antiqua"/>
      <family val="1"/>
    </font>
    <font>
      <b/>
      <sz val="12"/>
      <name val="CG Omega"/>
      <family val="2"/>
    </font>
    <font>
      <sz val="10"/>
      <name val="CG Omega"/>
      <family val="2"/>
    </font>
    <font>
      <sz val="12"/>
      <name val="CG Omega"/>
      <family val="2"/>
    </font>
    <font>
      <b/>
      <sz val="11"/>
      <name val="CG Omega"/>
      <family val="2"/>
    </font>
    <font>
      <b/>
      <sz val="8"/>
      <name val="CG Omega"/>
      <family val="2"/>
    </font>
    <font>
      <b/>
      <sz val="14"/>
      <name val="CG Omega"/>
      <family val="2"/>
    </font>
    <font>
      <b/>
      <i/>
      <sz val="11"/>
      <name val="CG Omega"/>
      <family val="2"/>
    </font>
    <font>
      <b/>
      <sz val="9"/>
      <name val="CG Omega"/>
      <family val="2"/>
    </font>
    <font>
      <b/>
      <i/>
      <sz val="16"/>
      <name val="Book Antiqua"/>
      <family val="1"/>
    </font>
    <font>
      <b/>
      <i/>
      <u val="single"/>
      <sz val="14"/>
      <name val="Book Antiqua"/>
      <family val="1"/>
    </font>
    <font>
      <b/>
      <sz val="10"/>
      <name val="Trebuchet MS"/>
      <family val="2"/>
    </font>
    <font>
      <sz val="9"/>
      <name val="CG Omega"/>
      <family val="2"/>
    </font>
    <font>
      <sz val="8"/>
      <name val="CG Omega"/>
      <family val="2"/>
    </font>
    <font>
      <b/>
      <sz val="11"/>
      <name val="Trebuchet MS"/>
      <family val="2"/>
    </font>
    <font>
      <sz val="12"/>
      <name val="Trebuchet MS"/>
      <family val="2"/>
    </font>
    <font>
      <sz val="8"/>
      <name val="Calibri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6"/>
      <name val="Garamond"/>
      <family val="1"/>
    </font>
    <font>
      <sz val="10"/>
      <name val="Garamond"/>
      <family val="1"/>
    </font>
    <font>
      <sz val="12"/>
      <name val="Arial"/>
      <family val="2"/>
    </font>
    <font>
      <sz val="10"/>
      <name val="Trebuchet MS"/>
      <family val="2"/>
    </font>
    <font>
      <b/>
      <sz val="10"/>
      <color indexed="8"/>
      <name val="Trebuchet MS"/>
      <family val="2"/>
    </font>
    <font>
      <b/>
      <sz val="14"/>
      <name val="Garamond"/>
      <family val="1"/>
    </font>
    <font>
      <sz val="10"/>
      <color indexed="16"/>
      <name val="Trebuchet MS"/>
      <family val="2"/>
    </font>
    <font>
      <b/>
      <sz val="10"/>
      <color indexed="16"/>
      <name val="Trebuchet MS"/>
      <family val="2"/>
    </font>
    <font>
      <sz val="8"/>
      <color indexed="16"/>
      <name val="Trebuchet MS"/>
      <family val="2"/>
    </font>
    <font>
      <b/>
      <i/>
      <u val="single"/>
      <sz val="10"/>
      <color indexed="16"/>
      <name val="Trebuchet MS"/>
      <family val="2"/>
    </font>
    <font>
      <b/>
      <u val="single"/>
      <sz val="10"/>
      <color indexed="16"/>
      <name val="Trebuchet MS"/>
      <family val="2"/>
    </font>
    <font>
      <sz val="26"/>
      <name val="Baskerville Old Face"/>
      <family val="1"/>
    </font>
    <font>
      <b/>
      <sz val="12"/>
      <name val="Trebuchet MS"/>
      <family val="2"/>
    </font>
    <font>
      <sz val="11"/>
      <name val="Calibri"/>
      <family val="2"/>
    </font>
    <font>
      <sz val="11"/>
      <name val="Arial Narrow"/>
      <family val="2"/>
    </font>
    <font>
      <sz val="12"/>
      <name val="Book Antiqua"/>
      <family val="1"/>
    </font>
    <font>
      <sz val="20"/>
      <name val="Book Antiqua"/>
      <family val="1"/>
    </font>
    <font>
      <sz val="14"/>
      <name val="Book Antiqua"/>
      <family val="1"/>
    </font>
    <font>
      <sz val="16"/>
      <name val="Book Antiqua"/>
      <family val="1"/>
    </font>
    <font>
      <b/>
      <sz val="14"/>
      <name val="Book Antiqua"/>
      <family val="1"/>
    </font>
    <font>
      <sz val="16"/>
      <name val="Blippo Blk BT"/>
      <family val="5"/>
    </font>
    <font>
      <b/>
      <i/>
      <sz val="9"/>
      <name val="CG Omega"/>
      <family val="2"/>
    </font>
    <font>
      <b/>
      <sz val="12"/>
      <name val="Arial"/>
      <family val="2"/>
    </font>
    <font>
      <b/>
      <u val="single"/>
      <sz val="12"/>
      <color indexed="8"/>
      <name val="Bookman Old Style"/>
      <family val="1"/>
    </font>
    <font>
      <b/>
      <sz val="14"/>
      <color indexed="8"/>
      <name val="Trebuchet MS"/>
      <family val="2"/>
    </font>
    <font>
      <b/>
      <sz val="14"/>
      <name val="Trebuchet MS"/>
      <family val="2"/>
    </font>
    <font>
      <b/>
      <sz val="14"/>
      <color indexed="8"/>
      <name val="Tahoma"/>
      <family val="2"/>
    </font>
    <font>
      <b/>
      <sz val="14"/>
      <name val="Tahoma"/>
      <family val="2"/>
    </font>
    <font>
      <b/>
      <i/>
      <sz val="14"/>
      <name val="CG Omega"/>
      <family val="2"/>
    </font>
    <font>
      <sz val="12"/>
      <color indexed="16"/>
      <name val="Trebuchet MS"/>
      <family val="2"/>
    </font>
    <font>
      <sz val="22"/>
      <name val="Cooper BlkItHd BT"/>
      <family val="1"/>
    </font>
    <font>
      <sz val="11"/>
      <name val="Bookman Old Style"/>
      <family val="1"/>
    </font>
    <font>
      <sz val="14"/>
      <name val="Arial Narrow"/>
      <family val="2"/>
    </font>
    <font>
      <sz val="12"/>
      <name val="Arial Narrow"/>
      <family val="2"/>
    </font>
    <font>
      <sz val="11"/>
      <name val="CG Omega"/>
      <family val="2"/>
    </font>
    <font>
      <u val="single"/>
      <sz val="12"/>
      <name val="Book Antiqua"/>
      <family val="1"/>
    </font>
    <font>
      <sz val="14"/>
      <name val="Copperplate Gothic Light"/>
      <family val="2"/>
    </font>
    <font>
      <u val="single"/>
      <sz val="14"/>
      <name val="Book Antiqua"/>
      <family val="1"/>
    </font>
    <font>
      <u val="single"/>
      <sz val="14"/>
      <name val="Bookman Old Style"/>
      <family val="1"/>
    </font>
    <font>
      <sz val="10"/>
      <name val="Bookman Old Style"/>
      <family val="1"/>
    </font>
    <font>
      <b/>
      <sz val="11"/>
      <name val="Copperplate Gothic Light"/>
      <family val="2"/>
    </font>
    <font>
      <b/>
      <sz val="11"/>
      <name val="Book Antiqua"/>
      <family val="1"/>
    </font>
    <font>
      <sz val="11"/>
      <name val="Book Antiqua"/>
      <family val="1"/>
    </font>
    <font>
      <sz val="14"/>
      <name val="CG Omega"/>
      <family val="2"/>
    </font>
    <font>
      <sz val="16"/>
      <name val="Arial Narrow"/>
      <family val="2"/>
    </font>
    <font>
      <sz val="11"/>
      <name val="Arial"/>
      <family val="2"/>
    </font>
    <font>
      <b/>
      <sz val="16"/>
      <name val="Lucida Bright"/>
      <family val="1"/>
    </font>
    <font>
      <b/>
      <sz val="18"/>
      <name val="Lucida Bright"/>
      <family val="1"/>
    </font>
    <font>
      <b/>
      <sz val="10"/>
      <color indexed="8"/>
      <name val="Tahoma"/>
      <family val="2"/>
    </font>
    <font>
      <u val="single"/>
      <sz val="14"/>
      <name val="Arial Narrow"/>
      <family val="2"/>
    </font>
    <font>
      <b/>
      <i/>
      <sz val="9"/>
      <name val="Bookman Old Style"/>
      <family val="1"/>
    </font>
    <font>
      <u val="single"/>
      <sz val="20"/>
      <name val="Bookman Old Style"/>
      <family val="1"/>
    </font>
    <font>
      <sz val="16"/>
      <name val="Arial"/>
      <family val="2"/>
    </font>
    <font>
      <sz val="24"/>
      <name val="Arial Narrow"/>
      <family val="2"/>
    </font>
    <font>
      <b/>
      <sz val="16"/>
      <name val="CG Omega"/>
      <family val="2"/>
    </font>
    <font>
      <b/>
      <sz val="14"/>
      <name val="Lucida Bright"/>
      <family val="1"/>
    </font>
    <font>
      <b/>
      <u val="single"/>
      <sz val="10"/>
      <name val="CG Omega"/>
      <family val="2"/>
    </font>
    <font>
      <b/>
      <u val="single"/>
      <sz val="11"/>
      <name val="CG Omega"/>
      <family val="2"/>
    </font>
    <font>
      <b/>
      <sz val="16"/>
      <name val="Copperplate Gothic Light"/>
      <family val="2"/>
    </font>
    <font>
      <u val="single"/>
      <sz val="16"/>
      <color indexed="8"/>
      <name val="Calibri"/>
      <family val="2"/>
    </font>
    <font>
      <i/>
      <sz val="12"/>
      <color indexed="8"/>
      <name val="Calibri"/>
      <family val="2"/>
    </font>
    <font>
      <b/>
      <sz val="18"/>
      <color indexed="17"/>
      <name val="Verdana"/>
      <family val="2"/>
    </font>
    <font>
      <sz val="18"/>
      <name val="Cooper BlkItHd BT"/>
      <family val="1"/>
    </font>
    <font>
      <b/>
      <i/>
      <u val="single"/>
      <sz val="10"/>
      <name val="Trebuchet MS"/>
      <family val="2"/>
    </font>
    <font>
      <b/>
      <u val="single"/>
      <sz val="12"/>
      <name val="Calibri"/>
      <family val="2"/>
    </font>
    <font>
      <sz val="16"/>
      <name val="Cooper BlkItHd BT"/>
      <family val="1"/>
    </font>
    <font>
      <b/>
      <i/>
      <sz val="14"/>
      <name val="Book Antiqua"/>
      <family val="1"/>
    </font>
    <font>
      <sz val="18"/>
      <name val="Arial Narrow"/>
      <family val="2"/>
    </font>
    <font>
      <b/>
      <sz val="16"/>
      <name val="Arial Narrow"/>
      <family val="2"/>
    </font>
    <font>
      <b/>
      <u val="single"/>
      <sz val="16"/>
      <name val="Book Antiqua"/>
      <family val="1"/>
    </font>
    <font>
      <sz val="26"/>
      <name val="Calibri"/>
      <family val="2"/>
    </font>
    <font>
      <b/>
      <sz val="10"/>
      <name val="CG Omega"/>
      <family val="2"/>
    </font>
    <font>
      <sz val="10"/>
      <name val="Bodoni Bd BT"/>
      <family val="1"/>
    </font>
    <font>
      <b/>
      <sz val="13.5"/>
      <name val="Book Antiqua"/>
      <family val="1"/>
    </font>
    <font>
      <sz val="14"/>
      <name val="Belwe Lt BT"/>
      <family val="1"/>
    </font>
    <font>
      <sz val="12"/>
      <name val="Bodoni Bd BT"/>
      <family val="1"/>
    </font>
    <font>
      <sz val="14"/>
      <name val="Trebuchet MS"/>
      <family val="2"/>
    </font>
    <font>
      <sz val="14"/>
      <name val="Calibri"/>
      <family val="2"/>
    </font>
    <font>
      <b/>
      <sz val="12"/>
      <name val="Lucida Bright"/>
      <family val="1"/>
    </font>
    <font>
      <b/>
      <sz val="14"/>
      <name val="Calibri"/>
      <family val="2"/>
    </font>
    <font>
      <b/>
      <sz val="9"/>
      <name val="Arial Black"/>
      <family val="2"/>
    </font>
    <font>
      <b/>
      <sz val="12"/>
      <name val="Arial Black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10"/>
      <name val="CG Omega"/>
      <family val="2"/>
    </font>
    <font>
      <b/>
      <sz val="14"/>
      <color indexed="10"/>
      <name val="CG Omega"/>
      <family val="2"/>
    </font>
    <font>
      <b/>
      <sz val="16"/>
      <color indexed="10"/>
      <name val="Lucida Bright"/>
      <family val="1"/>
    </font>
    <font>
      <b/>
      <sz val="16"/>
      <color indexed="10"/>
      <name val="CG Omega"/>
      <family val="2"/>
    </font>
    <font>
      <sz val="16"/>
      <color indexed="10"/>
      <name val="CG Omega"/>
      <family val="2"/>
    </font>
    <font>
      <sz val="10"/>
      <color indexed="10"/>
      <name val="CG Omega"/>
      <family val="2"/>
    </font>
    <font>
      <b/>
      <sz val="14"/>
      <color indexed="10"/>
      <name val="Lucida Bright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FF0000"/>
      <name val="CG Omega"/>
      <family val="2"/>
    </font>
    <font>
      <b/>
      <sz val="14"/>
      <color rgb="FFFF0000"/>
      <name val="CG Omega"/>
      <family val="2"/>
    </font>
    <font>
      <b/>
      <sz val="16"/>
      <color rgb="FFFF0000"/>
      <name val="Lucida Bright"/>
      <family val="1"/>
    </font>
    <font>
      <b/>
      <sz val="16"/>
      <color rgb="FFFF0000"/>
      <name val="CG Omega"/>
      <family val="2"/>
    </font>
    <font>
      <sz val="16"/>
      <color rgb="FFFF0000"/>
      <name val="CG Omega"/>
      <family val="2"/>
    </font>
    <font>
      <sz val="10"/>
      <color rgb="FFFF0000"/>
      <name val="CG Omega"/>
      <family val="2"/>
    </font>
    <font>
      <b/>
      <sz val="14"/>
      <color rgb="FFFF0000"/>
      <name val="Lucida Bright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7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34" fillId="14" borderId="0" applyNumberFormat="0" applyBorder="0" applyAlignment="0" applyProtection="0"/>
    <xf numFmtId="0" fontId="134" fillId="15" borderId="0" applyNumberFormat="0" applyBorder="0" applyAlignment="0" applyProtection="0"/>
    <xf numFmtId="0" fontId="134" fillId="16" borderId="0" applyNumberFormat="0" applyBorder="0" applyAlignment="0" applyProtection="0"/>
    <xf numFmtId="0" fontId="134" fillId="17" borderId="0" applyNumberFormat="0" applyBorder="0" applyAlignment="0" applyProtection="0"/>
    <xf numFmtId="0" fontId="134" fillId="18" borderId="0" applyNumberFormat="0" applyBorder="0" applyAlignment="0" applyProtection="0"/>
    <xf numFmtId="0" fontId="134" fillId="19" borderId="0" applyNumberFormat="0" applyBorder="0" applyAlignment="0" applyProtection="0"/>
    <xf numFmtId="0" fontId="134" fillId="20" borderId="0" applyNumberFormat="0" applyBorder="0" applyAlignment="0" applyProtection="0"/>
    <xf numFmtId="0" fontId="134" fillId="21" borderId="0" applyNumberFormat="0" applyBorder="0" applyAlignment="0" applyProtection="0"/>
    <xf numFmtId="0" fontId="134" fillId="22" borderId="0" applyNumberFormat="0" applyBorder="0" applyAlignment="0" applyProtection="0"/>
    <xf numFmtId="0" fontId="134" fillId="23" borderId="0" applyNumberFormat="0" applyBorder="0" applyAlignment="0" applyProtection="0"/>
    <xf numFmtId="0" fontId="134" fillId="24" borderId="0" applyNumberFormat="0" applyBorder="0" applyAlignment="0" applyProtection="0"/>
    <xf numFmtId="0" fontId="134" fillId="25" borderId="0" applyNumberFormat="0" applyBorder="0" applyAlignment="0" applyProtection="0"/>
    <xf numFmtId="0" fontId="135" fillId="26" borderId="0" applyNumberFormat="0" applyBorder="0" applyAlignment="0" applyProtection="0"/>
    <xf numFmtId="0" fontId="136" fillId="27" borderId="1" applyNumberFormat="0" applyAlignment="0" applyProtection="0"/>
    <xf numFmtId="0" fontId="137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3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39" fillId="29" borderId="0" applyNumberFormat="0" applyBorder="0" applyAlignment="0" applyProtection="0"/>
    <xf numFmtId="0" fontId="140" fillId="0" borderId="3" applyNumberFormat="0" applyFill="0" applyAlignment="0" applyProtection="0"/>
    <xf numFmtId="0" fontId="141" fillId="0" borderId="4" applyNumberFormat="0" applyFill="0" applyAlignment="0" applyProtection="0"/>
    <xf numFmtId="0" fontId="142" fillId="0" borderId="5" applyNumberFormat="0" applyFill="0" applyAlignment="0" applyProtection="0"/>
    <xf numFmtId="0" fontId="142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43" fillId="30" borderId="1" applyNumberFormat="0" applyAlignment="0" applyProtection="0"/>
    <xf numFmtId="0" fontId="144" fillId="0" borderId="6" applyNumberFormat="0" applyFill="0" applyAlignment="0" applyProtection="0"/>
    <xf numFmtId="0" fontId="145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32" borderId="7" applyNumberFormat="0" applyFont="0" applyAlignment="0" applyProtection="0"/>
    <xf numFmtId="0" fontId="146" fillId="27" borderId="8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7" fillId="0" borderId="0" applyNumberFormat="0" applyFill="0" applyBorder="0" applyAlignment="0" applyProtection="0"/>
    <xf numFmtId="0" fontId="148" fillId="0" borderId="9" applyNumberFormat="0" applyFill="0" applyAlignment="0" applyProtection="0"/>
    <xf numFmtId="0" fontId="149" fillId="0" borderId="0" applyNumberFormat="0" applyFill="0" applyBorder="0" applyAlignment="0" applyProtection="0"/>
  </cellStyleXfs>
  <cellXfs count="410">
    <xf numFmtId="0" fontId="0" fillId="0" borderId="0" xfId="0" applyFont="1" applyAlignment="1">
      <alignment/>
    </xf>
    <xf numFmtId="0" fontId="10" fillId="0" borderId="0" xfId="57" applyFont="1">
      <alignment/>
      <protection/>
    </xf>
    <xf numFmtId="0" fontId="3" fillId="0" borderId="0" xfId="63" applyFont="1" applyAlignment="1">
      <alignment/>
      <protection/>
    </xf>
    <xf numFmtId="0" fontId="9" fillId="0" borderId="0" xfId="63" applyFont="1">
      <alignment/>
      <protection/>
    </xf>
    <xf numFmtId="0" fontId="44" fillId="0" borderId="0" xfId="63" applyFont="1">
      <alignment/>
      <protection/>
    </xf>
    <xf numFmtId="0" fontId="9" fillId="0" borderId="0" xfId="63" applyFont="1" applyAlignment="1">
      <alignment/>
      <protection/>
    </xf>
    <xf numFmtId="0" fontId="45" fillId="0" borderId="0" xfId="63" applyFont="1">
      <alignment/>
      <protection/>
    </xf>
    <xf numFmtId="0" fontId="7" fillId="0" borderId="0" xfId="63" applyFont="1" applyAlignment="1">
      <alignment horizontal="center"/>
      <protection/>
    </xf>
    <xf numFmtId="0" fontId="6" fillId="0" borderId="0" xfId="63" applyFont="1">
      <alignment/>
      <protection/>
    </xf>
    <xf numFmtId="0" fontId="46" fillId="0" borderId="0" xfId="63" applyFont="1">
      <alignment/>
      <protection/>
    </xf>
    <xf numFmtId="0" fontId="9" fillId="0" borderId="0" xfId="63" applyFont="1" applyAlignment="1">
      <alignment horizontal="center"/>
      <protection/>
    </xf>
    <xf numFmtId="0" fontId="47" fillId="0" borderId="0" xfId="63" applyFont="1">
      <alignment/>
      <protection/>
    </xf>
    <xf numFmtId="0" fontId="48" fillId="0" borderId="0" xfId="63" applyFont="1">
      <alignment/>
      <protection/>
    </xf>
    <xf numFmtId="0" fontId="17" fillId="0" borderId="0" xfId="63" applyFont="1" applyAlignment="1">
      <alignment horizontal="center" vertical="center" wrapText="1"/>
      <protection/>
    </xf>
    <xf numFmtId="0" fontId="21" fillId="0" borderId="0" xfId="63" applyFont="1" applyAlignment="1">
      <alignment horizontal="center" vertical="center" wrapText="1"/>
      <protection/>
    </xf>
    <xf numFmtId="0" fontId="14" fillId="0" borderId="10" xfId="63" applyFont="1" applyBorder="1" applyAlignment="1">
      <alignment horizontal="center" vertical="center" wrapText="1"/>
      <protection/>
    </xf>
    <xf numFmtId="0" fontId="14" fillId="0" borderId="11" xfId="63" applyFont="1" applyFill="1" applyBorder="1" applyAlignment="1">
      <alignment horizontal="center" vertical="center" wrapText="1"/>
      <protection/>
    </xf>
    <xf numFmtId="0" fontId="22" fillId="0" borderId="10" xfId="63" applyFont="1" applyBorder="1" applyAlignment="1">
      <alignment horizontal="center"/>
      <protection/>
    </xf>
    <xf numFmtId="0" fontId="22" fillId="0" borderId="0" xfId="63" applyFont="1" applyAlignment="1">
      <alignment horizontal="center"/>
      <protection/>
    </xf>
    <xf numFmtId="0" fontId="9" fillId="0" borderId="0" xfId="63" applyFont="1" applyAlignment="1">
      <alignment horizontal="center" vertical="center" textRotation="90"/>
      <protection/>
    </xf>
    <xf numFmtId="2" fontId="9" fillId="0" borderId="0" xfId="63" applyNumberFormat="1" applyFont="1" applyBorder="1" applyAlignment="1">
      <alignment horizontal="center" vertical="center" textRotation="90"/>
      <protection/>
    </xf>
    <xf numFmtId="0" fontId="4" fillId="0" borderId="0" xfId="63" applyFont="1">
      <alignment/>
      <protection/>
    </xf>
    <xf numFmtId="1" fontId="6" fillId="0" borderId="0" xfId="63" applyNumberFormat="1" applyFont="1">
      <alignment/>
      <protection/>
    </xf>
    <xf numFmtId="1" fontId="4" fillId="0" borderId="0" xfId="63" applyNumberFormat="1" applyFont="1">
      <alignment/>
      <protection/>
    </xf>
    <xf numFmtId="0" fontId="2" fillId="0" borderId="0" xfId="62">
      <alignment/>
      <protection/>
    </xf>
    <xf numFmtId="0" fontId="51" fillId="0" borderId="0" xfId="62" applyFont="1" applyAlignment="1">
      <alignment horizontal="right" vertical="center"/>
      <protection/>
    </xf>
    <xf numFmtId="0" fontId="30" fillId="0" borderId="0" xfId="62" applyFont="1">
      <alignment/>
      <protection/>
    </xf>
    <xf numFmtId="0" fontId="19" fillId="0" borderId="0" xfId="61" applyFont="1">
      <alignment/>
      <protection/>
    </xf>
    <xf numFmtId="0" fontId="31" fillId="0" borderId="0" xfId="62" applyFont="1" applyAlignment="1">
      <alignment vertical="center"/>
      <protection/>
    </xf>
    <xf numFmtId="0" fontId="31" fillId="0" borderId="0" xfId="62" applyFont="1" applyAlignment="1">
      <alignment horizontal="right" vertical="center"/>
      <protection/>
    </xf>
    <xf numFmtId="0" fontId="52" fillId="0" borderId="0" xfId="0" applyFont="1" applyAlignment="1">
      <alignment horizontal="right"/>
    </xf>
    <xf numFmtId="0" fontId="31" fillId="0" borderId="0" xfId="62" applyFont="1" applyAlignment="1">
      <alignment horizontal="left" vertical="center"/>
      <protection/>
    </xf>
    <xf numFmtId="0" fontId="36" fillId="0" borderId="0" xfId="62" applyFont="1">
      <alignment/>
      <protection/>
    </xf>
    <xf numFmtId="0" fontId="37" fillId="33" borderId="10" xfId="62" applyFont="1" applyFill="1" applyBorder="1" applyAlignment="1">
      <alignment horizontal="center" vertical="center" wrapText="1"/>
      <protection/>
    </xf>
    <xf numFmtId="0" fontId="37" fillId="0" borderId="10" xfId="62" applyFont="1" applyBorder="1" applyAlignment="1">
      <alignment horizontal="center" vertical="center" wrapText="1"/>
      <protection/>
    </xf>
    <xf numFmtId="0" fontId="37" fillId="34" borderId="10" xfId="62" applyFont="1" applyFill="1" applyBorder="1" applyAlignment="1">
      <alignment horizontal="center" vertical="center" wrapText="1"/>
      <protection/>
    </xf>
    <xf numFmtId="0" fontId="35" fillId="0" borderId="0" xfId="62" applyFont="1">
      <alignment/>
      <protection/>
    </xf>
    <xf numFmtId="0" fontId="38" fillId="0" borderId="10" xfId="62" applyFont="1" applyBorder="1" applyAlignment="1">
      <alignment horizontal="center" vertical="center"/>
      <protection/>
    </xf>
    <xf numFmtId="0" fontId="38" fillId="33" borderId="10" xfId="62" applyFont="1" applyFill="1" applyBorder="1" applyAlignment="1">
      <alignment horizontal="center" vertical="center"/>
      <protection/>
    </xf>
    <xf numFmtId="0" fontId="38" fillId="34" borderId="10" xfId="62" applyFont="1" applyFill="1" applyBorder="1" applyAlignment="1">
      <alignment horizontal="center" vertical="center"/>
      <protection/>
    </xf>
    <xf numFmtId="0" fontId="39" fillId="0" borderId="0" xfId="62" applyFont="1">
      <alignment/>
      <protection/>
    </xf>
    <xf numFmtId="0" fontId="33" fillId="0" borderId="10" xfId="62" applyFont="1" applyBorder="1" applyAlignment="1">
      <alignment vertical="center"/>
      <protection/>
    </xf>
    <xf numFmtId="0" fontId="53" fillId="0" borderId="10" xfId="62" applyFont="1" applyBorder="1" applyAlignment="1">
      <alignment horizontal="center" vertical="center"/>
      <protection/>
    </xf>
    <xf numFmtId="0" fontId="54" fillId="33" borderId="10" xfId="62" applyFont="1" applyFill="1" applyBorder="1" applyAlignment="1">
      <alignment horizontal="center" vertical="center"/>
      <protection/>
    </xf>
    <xf numFmtId="0" fontId="54" fillId="35" borderId="10" xfId="62" applyFont="1" applyFill="1" applyBorder="1" applyAlignment="1">
      <alignment horizontal="center" vertical="center"/>
      <protection/>
    </xf>
    <xf numFmtId="0" fontId="54" fillId="0" borderId="10" xfId="62" applyFont="1" applyFill="1" applyBorder="1" applyAlignment="1">
      <alignment horizontal="center" vertical="center"/>
      <protection/>
    </xf>
    <xf numFmtId="0" fontId="54" fillId="34" borderId="10" xfId="62" applyFont="1" applyFill="1" applyBorder="1" applyAlignment="1">
      <alignment horizontal="center" vertical="center"/>
      <protection/>
    </xf>
    <xf numFmtId="0" fontId="20" fillId="0" borderId="0" xfId="62" applyFont="1" applyAlignment="1">
      <alignment vertical="center"/>
      <protection/>
    </xf>
    <xf numFmtId="0" fontId="10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2" fillId="0" borderId="0" xfId="62" applyAlignment="1">
      <alignment horizontal="center"/>
      <protection/>
    </xf>
    <xf numFmtId="0" fontId="32" fillId="0" borderId="0" xfId="62" applyFont="1">
      <alignment/>
      <protection/>
    </xf>
    <xf numFmtId="0" fontId="32" fillId="0" borderId="0" xfId="62" applyFont="1" applyAlignment="1">
      <alignment wrapText="1"/>
      <protection/>
    </xf>
    <xf numFmtId="0" fontId="20" fillId="0" borderId="0" xfId="62" applyFont="1" applyAlignment="1">
      <alignment horizontal="center" vertical="center" wrapText="1"/>
      <protection/>
    </xf>
    <xf numFmtId="0" fontId="23" fillId="0" borderId="0" xfId="62" applyFont="1" applyAlignment="1">
      <alignment vertical="center" wrapText="1"/>
      <protection/>
    </xf>
    <xf numFmtId="0" fontId="41" fillId="0" borderId="0" xfId="62" applyFont="1" applyAlignment="1">
      <alignment horizontal="right" vertical="center"/>
      <protection/>
    </xf>
    <xf numFmtId="0" fontId="30" fillId="0" borderId="0" xfId="62" applyFont="1" applyAlignment="1">
      <alignment wrapText="1"/>
      <protection/>
    </xf>
    <xf numFmtId="0" fontId="2" fillId="0" borderId="0" xfId="62" applyAlignment="1">
      <alignment wrapText="1"/>
      <protection/>
    </xf>
    <xf numFmtId="0" fontId="24" fillId="0" borderId="0" xfId="62" applyFont="1" applyAlignment="1">
      <alignment vertical="center"/>
      <protection/>
    </xf>
    <xf numFmtId="0" fontId="24" fillId="0" borderId="0" xfId="62" applyFont="1" applyAlignment="1">
      <alignment vertical="center" wrapText="1"/>
      <protection/>
    </xf>
    <xf numFmtId="0" fontId="24" fillId="0" borderId="0" xfId="62" applyFont="1" applyAlignment="1">
      <alignment horizontal="right" vertical="center" wrapText="1"/>
      <protection/>
    </xf>
    <xf numFmtId="0" fontId="24" fillId="0" borderId="0" xfId="62" applyFont="1" applyAlignment="1">
      <alignment horizontal="left" vertical="center"/>
      <protection/>
    </xf>
    <xf numFmtId="0" fontId="37" fillId="36" borderId="10" xfId="62" applyFont="1" applyFill="1" applyBorder="1" applyAlignment="1">
      <alignment horizontal="center" vertical="center" wrapText="1"/>
      <protection/>
    </xf>
    <xf numFmtId="0" fontId="37" fillId="35" borderId="10" xfId="62" applyFont="1" applyFill="1" applyBorder="1" applyAlignment="1">
      <alignment horizontal="center" vertical="center" wrapText="1"/>
      <protection/>
    </xf>
    <xf numFmtId="0" fontId="38" fillId="0" borderId="10" xfId="62" applyFont="1" applyBorder="1" applyAlignment="1">
      <alignment horizontal="center" vertical="center" wrapText="1"/>
      <protection/>
    </xf>
    <xf numFmtId="0" fontId="38" fillId="0" borderId="0" xfId="62" applyFont="1">
      <alignment/>
      <protection/>
    </xf>
    <xf numFmtId="0" fontId="55" fillId="0" borderId="10" xfId="62" applyFont="1" applyBorder="1" applyAlignment="1">
      <alignment horizontal="center" vertical="center" wrapText="1"/>
      <protection/>
    </xf>
    <xf numFmtId="0" fontId="56" fillId="36" borderId="10" xfId="62" applyFont="1" applyFill="1" applyBorder="1" applyAlignment="1">
      <alignment horizontal="center" vertical="center" textRotation="90" wrapText="1"/>
      <protection/>
    </xf>
    <xf numFmtId="0" fontId="56" fillId="0" borderId="10" xfId="62" applyFont="1" applyBorder="1" applyAlignment="1">
      <alignment horizontal="center" vertical="center" textRotation="90" wrapText="1"/>
      <protection/>
    </xf>
    <xf numFmtId="0" fontId="56" fillId="34" borderId="10" xfId="62" applyFont="1" applyFill="1" applyBorder="1" applyAlignment="1">
      <alignment horizontal="center" vertical="center" textRotation="90" wrapText="1"/>
      <protection/>
    </xf>
    <xf numFmtId="0" fontId="56" fillId="0" borderId="0" xfId="62" applyFont="1" applyAlignment="1">
      <alignment horizontal="center" vertical="center" wrapText="1"/>
      <protection/>
    </xf>
    <xf numFmtId="0" fontId="32" fillId="0" borderId="12" xfId="62" applyFont="1" applyBorder="1" applyAlignment="1">
      <alignment vertical="center" wrapText="1"/>
      <protection/>
    </xf>
    <xf numFmtId="0" fontId="32" fillId="0" borderId="0" xfId="62" applyFont="1" applyBorder="1" applyAlignment="1">
      <alignment vertical="center" wrapText="1"/>
      <protection/>
    </xf>
    <xf numFmtId="0" fontId="32" fillId="0" borderId="0" xfId="62" applyFont="1" applyAlignment="1">
      <alignment vertical="center" wrapText="1"/>
      <protection/>
    </xf>
    <xf numFmtId="0" fontId="32" fillId="0" borderId="0" xfId="62" applyFont="1" applyAlignment="1">
      <alignment horizontal="center" wrapText="1"/>
      <protection/>
    </xf>
    <xf numFmtId="10" fontId="6" fillId="0" borderId="0" xfId="66" applyNumberFormat="1" applyFont="1" applyAlignment="1">
      <alignment/>
    </xf>
    <xf numFmtId="2" fontId="9" fillId="0" borderId="0" xfId="63" applyNumberFormat="1" applyFont="1" applyAlignment="1">
      <alignment horizontal="center" vertical="center" textRotation="90"/>
      <protection/>
    </xf>
    <xf numFmtId="180" fontId="9" fillId="0" borderId="0" xfId="63" applyNumberFormat="1" applyFont="1" applyAlignment="1">
      <alignment horizontal="center" vertical="center" textRotation="90"/>
      <protection/>
    </xf>
    <xf numFmtId="0" fontId="9" fillId="0" borderId="0" xfId="63" applyFont="1" applyFill="1" applyBorder="1" applyAlignment="1">
      <alignment horizontal="center" vertical="center" textRotation="90"/>
      <protection/>
    </xf>
    <xf numFmtId="0" fontId="9" fillId="0" borderId="0" xfId="63" applyFont="1" applyFill="1" applyBorder="1" applyAlignment="1">
      <alignment horizontal="center" vertical="center" textRotation="90" wrapText="1"/>
      <protection/>
    </xf>
    <xf numFmtId="204" fontId="4" fillId="0" borderId="0" xfId="63" applyNumberFormat="1" applyFont="1" applyBorder="1" applyAlignment="1">
      <alignment vertical="center" textRotation="90"/>
      <protection/>
    </xf>
    <xf numFmtId="1" fontId="9" fillId="0" borderId="0" xfId="63" applyNumberFormat="1" applyFont="1" applyBorder="1" applyAlignment="1">
      <alignment horizontal="center" vertical="center" textRotation="90"/>
      <protection/>
    </xf>
    <xf numFmtId="204" fontId="4" fillId="0" borderId="0" xfId="63" applyNumberFormat="1" applyFont="1" applyBorder="1" applyAlignment="1">
      <alignment/>
      <protection/>
    </xf>
    <xf numFmtId="0" fontId="33" fillId="0" borderId="0" xfId="62" applyFont="1" applyBorder="1" applyAlignment="1">
      <alignment vertical="center"/>
      <protection/>
    </xf>
    <xf numFmtId="0" fontId="53" fillId="0" borderId="0" xfId="62" applyFont="1" applyBorder="1" applyAlignment="1">
      <alignment horizontal="center" vertical="center"/>
      <protection/>
    </xf>
    <xf numFmtId="0" fontId="54" fillId="33" borderId="0" xfId="62" applyFont="1" applyFill="1" applyBorder="1" applyAlignment="1">
      <alignment horizontal="center" vertical="center"/>
      <protection/>
    </xf>
    <xf numFmtId="0" fontId="54" fillId="35" borderId="0" xfId="62" applyFont="1" applyFill="1" applyBorder="1" applyAlignment="1">
      <alignment horizontal="center" vertical="center"/>
      <protection/>
    </xf>
    <xf numFmtId="0" fontId="54" fillId="0" borderId="0" xfId="62" applyFont="1" applyFill="1" applyBorder="1" applyAlignment="1">
      <alignment horizontal="center" vertical="center"/>
      <protection/>
    </xf>
    <xf numFmtId="0" fontId="54" fillId="34" borderId="0" xfId="62" applyFont="1" applyFill="1" applyBorder="1" applyAlignment="1">
      <alignment horizontal="center" vertical="center"/>
      <protection/>
    </xf>
    <xf numFmtId="0" fontId="77" fillId="0" borderId="10" xfId="62" applyFont="1" applyBorder="1" applyAlignment="1">
      <alignment horizontal="center" vertical="center" wrapText="1"/>
      <protection/>
    </xf>
    <xf numFmtId="208" fontId="4" fillId="35" borderId="0" xfId="63" applyNumberFormat="1" applyFont="1" applyFill="1" applyBorder="1" applyAlignment="1">
      <alignment vertical="center" textRotation="90"/>
      <protection/>
    </xf>
    <xf numFmtId="204" fontId="4" fillId="0" borderId="0" xfId="63" applyNumberFormat="1" applyFont="1" applyBorder="1" applyAlignment="1">
      <alignment vertical="center"/>
      <protection/>
    </xf>
    <xf numFmtId="0" fontId="9" fillId="0" borderId="10" xfId="63" applyFont="1" applyFill="1" applyBorder="1" applyAlignment="1">
      <alignment horizontal="center" vertical="center" textRotation="90"/>
      <protection/>
    </xf>
    <xf numFmtId="0" fontId="9" fillId="35" borderId="10" xfId="63" applyFont="1" applyFill="1" applyBorder="1" applyAlignment="1">
      <alignment horizontal="center" vertical="center" textRotation="90" wrapText="1"/>
      <protection/>
    </xf>
    <xf numFmtId="208" fontId="9" fillId="0" borderId="0" xfId="63" applyNumberFormat="1" applyFont="1" applyAlignment="1">
      <alignment horizontal="center" vertical="center" textRotation="90"/>
      <protection/>
    </xf>
    <xf numFmtId="204" fontId="102" fillId="35" borderId="10" xfId="63" applyNumberFormat="1" applyFont="1" applyFill="1" applyBorder="1" applyAlignment="1">
      <alignment vertical="center" textRotation="90"/>
      <protection/>
    </xf>
    <xf numFmtId="2" fontId="102" fillId="35" borderId="10" xfId="63" applyNumberFormat="1" applyFont="1" applyFill="1" applyBorder="1" applyAlignment="1">
      <alignment horizontal="center" vertical="center" textRotation="90"/>
      <protection/>
    </xf>
    <xf numFmtId="2" fontId="102" fillId="0" borderId="10" xfId="63" applyNumberFormat="1" applyFont="1" applyBorder="1" applyAlignment="1">
      <alignment horizontal="center" vertical="center" textRotation="90"/>
      <protection/>
    </xf>
    <xf numFmtId="0" fontId="75" fillId="0" borderId="10" xfId="0" applyFont="1" applyFill="1" applyBorder="1" applyAlignment="1">
      <alignment horizontal="center" vertical="center" wrapText="1"/>
    </xf>
    <xf numFmtId="208" fontId="75" fillId="0" borderId="10" xfId="0" applyNumberFormat="1" applyFont="1" applyFill="1" applyBorder="1" applyAlignment="1">
      <alignment horizontal="center" vertical="center" wrapText="1"/>
    </xf>
    <xf numFmtId="208" fontId="84" fillId="0" borderId="10" xfId="0" applyNumberFormat="1" applyFont="1" applyFill="1" applyBorder="1" applyAlignment="1">
      <alignment horizontal="center" vertical="center" wrapText="1"/>
    </xf>
    <xf numFmtId="0" fontId="69" fillId="0" borderId="0" xfId="57" applyFont="1" applyFill="1" applyAlignment="1">
      <alignment horizontal="center"/>
      <protection/>
    </xf>
    <xf numFmtId="0" fontId="63" fillId="0" borderId="0" xfId="57" applyFont="1" applyFill="1" applyAlignment="1">
      <alignment horizontal="center"/>
      <protection/>
    </xf>
    <xf numFmtId="0" fontId="13" fillId="0" borderId="10" xfId="57" applyFont="1" applyFill="1" applyBorder="1" applyAlignment="1">
      <alignment horizontal="center" vertical="center" wrapText="1"/>
      <protection/>
    </xf>
    <xf numFmtId="0" fontId="86" fillId="0" borderId="13" xfId="57" applyFont="1" applyFill="1" applyBorder="1" applyAlignment="1">
      <alignment horizontal="center" vertical="center" wrapText="1"/>
      <protection/>
    </xf>
    <xf numFmtId="2" fontId="84" fillId="0" borderId="10" xfId="0" applyNumberFormat="1" applyFont="1" applyFill="1" applyBorder="1" applyAlignment="1">
      <alignment horizontal="center" vertical="center" wrapText="1"/>
    </xf>
    <xf numFmtId="2" fontId="75" fillId="0" borderId="10" xfId="0" applyNumberFormat="1" applyFont="1" applyFill="1" applyBorder="1" applyAlignment="1">
      <alignment horizontal="center" vertical="center" wrapText="1"/>
    </xf>
    <xf numFmtId="2" fontId="63" fillId="0" borderId="0" xfId="57" applyNumberFormat="1" applyFont="1" applyFill="1" applyBorder="1" applyAlignment="1">
      <alignment horizontal="center" wrapText="1"/>
      <protection/>
    </xf>
    <xf numFmtId="2" fontId="63" fillId="0" borderId="0" xfId="57" applyNumberFormat="1" applyFont="1" applyFill="1" applyBorder="1" applyAlignment="1">
      <alignment horizontal="center" vertical="center" wrapText="1"/>
      <protection/>
    </xf>
    <xf numFmtId="2" fontId="13" fillId="0" borderId="0" xfId="57" applyNumberFormat="1" applyFont="1" applyFill="1" applyBorder="1" applyAlignment="1">
      <alignment horizontal="center" wrapText="1"/>
      <protection/>
    </xf>
    <xf numFmtId="0" fontId="71" fillId="0" borderId="0" xfId="57" applyFont="1" applyFill="1" applyBorder="1" applyAlignment="1">
      <alignment horizontal="center"/>
      <protection/>
    </xf>
    <xf numFmtId="0" fontId="71" fillId="0" borderId="0" xfId="57" applyFont="1" applyFill="1" applyAlignment="1">
      <alignment horizontal="center"/>
      <protection/>
    </xf>
    <xf numFmtId="0" fontId="6" fillId="0" borderId="0" xfId="57" applyFont="1" applyFill="1">
      <alignment/>
      <protection/>
    </xf>
    <xf numFmtId="0" fontId="6" fillId="0" borderId="0" xfId="57" applyFont="1" applyFill="1" applyBorder="1">
      <alignment/>
      <protection/>
    </xf>
    <xf numFmtId="0" fontId="7" fillId="0" borderId="0" xfId="57" applyFont="1" applyFill="1" applyAlignment="1">
      <alignment horizontal="center"/>
      <protection/>
    </xf>
    <xf numFmtId="206" fontId="6" fillId="0" borderId="0" xfId="57" applyNumberFormat="1" applyFont="1" applyFill="1">
      <alignment/>
      <protection/>
    </xf>
    <xf numFmtId="0" fontId="10" fillId="0" borderId="0" xfId="57" applyFont="1" applyFill="1">
      <alignment/>
      <protection/>
    </xf>
    <xf numFmtId="0" fontId="11" fillId="0" borderId="0" xfId="57" applyFont="1" applyFill="1">
      <alignment/>
      <protection/>
    </xf>
    <xf numFmtId="208" fontId="48" fillId="0" borderId="0" xfId="57" applyNumberFormat="1" applyFont="1" applyFill="1" applyAlignment="1">
      <alignment horizontal="center"/>
      <protection/>
    </xf>
    <xf numFmtId="208" fontId="70" fillId="0" borderId="0" xfId="57" applyNumberFormat="1" applyFont="1" applyFill="1" applyAlignment="1">
      <alignment horizontal="center"/>
      <protection/>
    </xf>
    <xf numFmtId="208" fontId="70" fillId="0" borderId="0" xfId="57" applyNumberFormat="1" applyFont="1" applyFill="1" applyBorder="1" applyAlignment="1">
      <alignment horizontal="center"/>
      <protection/>
    </xf>
    <xf numFmtId="0" fontId="11" fillId="0" borderId="0" xfId="57" applyFont="1" applyFill="1" applyBorder="1">
      <alignment/>
      <protection/>
    </xf>
    <xf numFmtId="0" fontId="13" fillId="0" borderId="0" xfId="57" applyFont="1" applyFill="1" applyAlignment="1">
      <alignment horizontal="center" vertical="center" wrapText="1"/>
      <protection/>
    </xf>
    <xf numFmtId="0" fontId="13" fillId="0" borderId="0" xfId="57" applyFont="1" applyFill="1" applyBorder="1" applyAlignment="1">
      <alignment horizontal="center" vertical="center" wrapText="1"/>
      <protection/>
    </xf>
    <xf numFmtId="0" fontId="17" fillId="0" borderId="13" xfId="57" applyFont="1" applyFill="1" applyBorder="1" applyAlignment="1">
      <alignment horizontal="center" vertical="center" wrapText="1"/>
      <protection/>
    </xf>
    <xf numFmtId="0" fontId="85" fillId="0" borderId="13" xfId="57" applyFont="1" applyFill="1" applyBorder="1" applyAlignment="1">
      <alignment horizontal="center" vertical="center" wrapText="1"/>
      <protection/>
    </xf>
    <xf numFmtId="0" fontId="84" fillId="0" borderId="10" xfId="0" applyFont="1" applyFill="1" applyBorder="1" applyAlignment="1">
      <alignment horizontal="center" vertical="center" wrapText="1"/>
    </xf>
    <xf numFmtId="208" fontId="72" fillId="0" borderId="10" xfId="57" applyNumberFormat="1" applyFont="1" applyFill="1" applyBorder="1" applyAlignment="1">
      <alignment horizontal="center"/>
      <protection/>
    </xf>
    <xf numFmtId="180" fontId="150" fillId="0" borderId="0" xfId="57" applyNumberFormat="1" applyFont="1" applyFill="1" applyBorder="1" applyAlignment="1">
      <alignment horizontal="center"/>
      <protection/>
    </xf>
    <xf numFmtId="204" fontId="150" fillId="0" borderId="10" xfId="57" applyNumberFormat="1" applyFont="1" applyFill="1" applyBorder="1" applyAlignment="1">
      <alignment horizontal="center"/>
      <protection/>
    </xf>
    <xf numFmtId="208" fontId="150" fillId="0" borderId="14" xfId="57" applyNumberFormat="1" applyFont="1" applyFill="1" applyBorder="1" applyAlignment="1">
      <alignment horizontal="center"/>
      <protection/>
    </xf>
    <xf numFmtId="208" fontId="150" fillId="0" borderId="15" xfId="57" applyNumberFormat="1" applyFont="1" applyFill="1" applyBorder="1" applyAlignment="1">
      <alignment horizontal="center"/>
      <protection/>
    </xf>
    <xf numFmtId="0" fontId="150" fillId="0" borderId="16" xfId="57" applyFont="1" applyFill="1" applyBorder="1" applyAlignment="1">
      <alignment horizontal="center"/>
      <protection/>
    </xf>
    <xf numFmtId="0" fontId="150" fillId="0" borderId="0" xfId="57" applyFont="1" applyFill="1" applyBorder="1" applyAlignment="1">
      <alignment horizontal="center"/>
      <protection/>
    </xf>
    <xf numFmtId="0" fontId="150" fillId="0" borderId="17" xfId="57" applyFont="1" applyFill="1" applyBorder="1" applyAlignment="1">
      <alignment horizontal="center"/>
      <protection/>
    </xf>
    <xf numFmtId="0" fontId="150" fillId="0" borderId="10" xfId="57" applyFont="1" applyFill="1" applyBorder="1" applyAlignment="1">
      <alignment horizontal="center"/>
      <protection/>
    </xf>
    <xf numFmtId="180" fontId="72" fillId="0" borderId="0" xfId="57" applyNumberFormat="1" applyFont="1" applyFill="1" applyBorder="1" applyAlignment="1">
      <alignment horizontal="center"/>
      <protection/>
    </xf>
    <xf numFmtId="204" fontId="72" fillId="0" borderId="10" xfId="57" applyNumberFormat="1" applyFont="1" applyFill="1" applyBorder="1" applyAlignment="1">
      <alignment horizontal="center"/>
      <protection/>
    </xf>
    <xf numFmtId="208" fontId="72" fillId="0" borderId="14" xfId="57" applyNumberFormat="1" applyFont="1" applyFill="1" applyBorder="1" applyAlignment="1">
      <alignment horizontal="center"/>
      <protection/>
    </xf>
    <xf numFmtId="208" fontId="72" fillId="0" borderId="15" xfId="57" applyNumberFormat="1" applyFont="1" applyFill="1" applyBorder="1" applyAlignment="1">
      <alignment horizontal="center"/>
      <protection/>
    </xf>
    <xf numFmtId="0" fontId="72" fillId="0" borderId="16" xfId="57" applyFont="1" applyFill="1" applyBorder="1" applyAlignment="1">
      <alignment horizontal="center"/>
      <protection/>
    </xf>
    <xf numFmtId="0" fontId="72" fillId="0" borderId="0" xfId="57" applyFont="1" applyFill="1" applyBorder="1" applyAlignment="1">
      <alignment horizontal="center"/>
      <protection/>
    </xf>
    <xf numFmtId="180" fontId="151" fillId="0" borderId="0" xfId="57" applyNumberFormat="1" applyFont="1" applyFill="1" applyBorder="1" applyAlignment="1">
      <alignment horizontal="center"/>
      <protection/>
    </xf>
    <xf numFmtId="204" fontId="151" fillId="0" borderId="10" xfId="57" applyNumberFormat="1" applyFont="1" applyFill="1" applyBorder="1" applyAlignment="1">
      <alignment horizontal="center"/>
      <protection/>
    </xf>
    <xf numFmtId="0" fontId="151" fillId="0" borderId="0" xfId="57" applyFont="1" applyFill="1" applyBorder="1" applyAlignment="1">
      <alignment horizontal="center"/>
      <protection/>
    </xf>
    <xf numFmtId="0" fontId="72" fillId="0" borderId="10" xfId="57" applyFont="1" applyFill="1" applyBorder="1" applyAlignment="1">
      <alignment horizontal="center"/>
      <protection/>
    </xf>
    <xf numFmtId="208" fontId="151" fillId="0" borderId="15" xfId="57" applyNumberFormat="1" applyFont="1" applyFill="1" applyBorder="1" applyAlignment="1">
      <alignment horizontal="center"/>
      <protection/>
    </xf>
    <xf numFmtId="180" fontId="150" fillId="0" borderId="0" xfId="57" applyNumberFormat="1" applyFont="1" applyFill="1" applyBorder="1" applyAlignment="1">
      <alignment horizontal="center" vertical="center"/>
      <protection/>
    </xf>
    <xf numFmtId="204" fontId="150" fillId="0" borderId="10" xfId="57" applyNumberFormat="1" applyFont="1" applyFill="1" applyBorder="1" applyAlignment="1">
      <alignment horizontal="center" vertical="center"/>
      <protection/>
    </xf>
    <xf numFmtId="208" fontId="150" fillId="0" borderId="18" xfId="57" applyNumberFormat="1" applyFont="1" applyFill="1" applyBorder="1" applyAlignment="1">
      <alignment horizontal="center"/>
      <protection/>
    </xf>
    <xf numFmtId="0" fontId="150" fillId="0" borderId="0" xfId="57" applyFont="1" applyFill="1" applyBorder="1" applyAlignment="1">
      <alignment horizontal="center" vertical="center"/>
      <protection/>
    </xf>
    <xf numFmtId="0" fontId="72" fillId="0" borderId="17" xfId="57" applyFont="1" applyFill="1" applyBorder="1" applyAlignment="1">
      <alignment horizontal="center"/>
      <protection/>
    </xf>
    <xf numFmtId="0" fontId="152" fillId="0" borderId="10" xfId="0" applyFont="1" applyFill="1" applyBorder="1" applyAlignment="1">
      <alignment horizontal="center" vertical="center" wrapText="1"/>
    </xf>
    <xf numFmtId="180" fontId="153" fillId="0" borderId="0" xfId="57" applyNumberFormat="1" applyFont="1" applyFill="1" applyBorder="1" applyAlignment="1">
      <alignment horizontal="center"/>
      <protection/>
    </xf>
    <xf numFmtId="204" fontId="153" fillId="0" borderId="10" xfId="57" applyNumberFormat="1" applyFont="1" applyFill="1" applyBorder="1" applyAlignment="1">
      <alignment horizontal="center"/>
      <protection/>
    </xf>
    <xf numFmtId="208" fontId="154" fillId="0" borderId="15" xfId="57" applyNumberFormat="1" applyFont="1" applyFill="1" applyBorder="1" applyAlignment="1">
      <alignment horizontal="center"/>
      <protection/>
    </xf>
    <xf numFmtId="0" fontId="153" fillId="0" borderId="0" xfId="57" applyFont="1" applyFill="1" applyBorder="1" applyAlignment="1">
      <alignment horizontal="center"/>
      <protection/>
    </xf>
    <xf numFmtId="208" fontId="151" fillId="0" borderId="0" xfId="57" applyNumberFormat="1" applyFont="1" applyFill="1" applyBorder="1" applyAlignment="1">
      <alignment horizontal="center"/>
      <protection/>
    </xf>
    <xf numFmtId="0" fontId="151" fillId="0" borderId="10" xfId="57" applyFont="1" applyFill="1" applyBorder="1" applyAlignment="1">
      <alignment horizontal="center"/>
      <protection/>
    </xf>
    <xf numFmtId="0" fontId="153" fillId="0" borderId="10" xfId="57" applyFont="1" applyFill="1" applyBorder="1" applyAlignment="1">
      <alignment horizontal="center"/>
      <protection/>
    </xf>
    <xf numFmtId="0" fontId="57" fillId="0" borderId="0" xfId="57" applyFont="1" applyFill="1" applyBorder="1" applyAlignment="1">
      <alignment vertical="center" wrapText="1"/>
      <protection/>
    </xf>
    <xf numFmtId="206" fontId="155" fillId="0" borderId="0" xfId="57" applyNumberFormat="1" applyFont="1" applyFill="1" applyAlignment="1">
      <alignment horizontal="center"/>
      <protection/>
    </xf>
    <xf numFmtId="0" fontId="155" fillId="0" borderId="0" xfId="57" applyFont="1" applyFill="1" applyAlignment="1">
      <alignment horizontal="center"/>
      <protection/>
    </xf>
    <xf numFmtId="180" fontId="151" fillId="0" borderId="0" xfId="57" applyNumberFormat="1" applyFont="1" applyFill="1" applyAlignment="1">
      <alignment horizontal="center"/>
      <protection/>
    </xf>
    <xf numFmtId="0" fontId="155" fillId="0" borderId="0" xfId="57" applyFont="1" applyFill="1">
      <alignment/>
      <protection/>
    </xf>
    <xf numFmtId="0" fontId="155" fillId="0" borderId="0" xfId="57" applyFont="1" applyFill="1" applyBorder="1">
      <alignment/>
      <protection/>
    </xf>
    <xf numFmtId="206" fontId="63" fillId="0" borderId="0" xfId="57" applyNumberFormat="1" applyFont="1" applyFill="1" applyAlignment="1">
      <alignment horizontal="center"/>
      <protection/>
    </xf>
    <xf numFmtId="180" fontId="100" fillId="0" borderId="0" xfId="0" applyNumberFormat="1" applyFont="1" applyFill="1" applyBorder="1" applyAlignment="1">
      <alignment/>
    </xf>
    <xf numFmtId="0" fontId="100" fillId="0" borderId="0" xfId="0" applyFont="1" applyFill="1" applyBorder="1" applyAlignment="1">
      <alignment/>
    </xf>
    <xf numFmtId="206" fontId="11" fillId="0" borderId="0" xfId="57" applyNumberFormat="1" applyFont="1" applyFill="1">
      <alignment/>
      <protection/>
    </xf>
    <xf numFmtId="208" fontId="11" fillId="0" borderId="0" xfId="57" applyNumberFormat="1" applyFont="1" applyFill="1">
      <alignment/>
      <protection/>
    </xf>
    <xf numFmtId="180" fontId="63" fillId="0" borderId="0" xfId="57" applyNumberFormat="1" applyFont="1" applyFill="1" applyAlignment="1">
      <alignment horizontal="center"/>
      <protection/>
    </xf>
    <xf numFmtId="0" fontId="13" fillId="0" borderId="0" xfId="57" applyFont="1" applyFill="1" applyAlignment="1">
      <alignment horizontal="center" wrapText="1"/>
      <protection/>
    </xf>
    <xf numFmtId="0" fontId="63" fillId="0" borderId="0" xfId="0" applyFont="1" applyFill="1" applyAlignment="1">
      <alignment horizontal="center"/>
    </xf>
    <xf numFmtId="0" fontId="74" fillId="0" borderId="0" xfId="0" applyFont="1" applyFill="1" applyBorder="1" applyAlignment="1">
      <alignment horizontal="center" vertical="center" wrapText="1"/>
    </xf>
    <xf numFmtId="208" fontId="11" fillId="0" borderId="0" xfId="57" applyNumberFormat="1" applyFont="1" applyFill="1" applyBorder="1">
      <alignment/>
      <protection/>
    </xf>
    <xf numFmtId="206" fontId="11" fillId="0" borderId="0" xfId="57" applyNumberFormat="1" applyFont="1" applyFill="1" applyBorder="1">
      <alignment/>
      <protection/>
    </xf>
    <xf numFmtId="182" fontId="13" fillId="0" borderId="0" xfId="57" applyNumberFormat="1" applyFont="1" applyFill="1" applyAlignment="1">
      <alignment horizontal="center"/>
      <protection/>
    </xf>
    <xf numFmtId="0" fontId="13" fillId="0" borderId="0" xfId="0" applyFont="1" applyFill="1" applyAlignment="1">
      <alignment horizontal="center"/>
    </xf>
    <xf numFmtId="0" fontId="13" fillId="0" borderId="0" xfId="57" applyFont="1" applyFill="1" applyAlignment="1">
      <alignment horizontal="center"/>
      <protection/>
    </xf>
    <xf numFmtId="0" fontId="10" fillId="0" borderId="0" xfId="57" applyFont="1" applyFill="1" applyBorder="1" applyAlignment="1">
      <alignment horizontal="left" vertical="center"/>
      <protection/>
    </xf>
    <xf numFmtId="2" fontId="63" fillId="0" borderId="0" xfId="57" applyNumberFormat="1" applyFont="1" applyFill="1" applyBorder="1" applyAlignment="1">
      <alignment horizontal="center"/>
      <protection/>
    </xf>
    <xf numFmtId="183" fontId="71" fillId="0" borderId="0" xfId="57" applyNumberFormat="1" applyFont="1" applyFill="1" applyAlignment="1">
      <alignment horizontal="center"/>
      <protection/>
    </xf>
    <xf numFmtId="9" fontId="63" fillId="0" borderId="0" xfId="66" applyFont="1" applyFill="1" applyAlignment="1">
      <alignment horizontal="center"/>
    </xf>
    <xf numFmtId="0" fontId="10" fillId="0" borderId="0" xfId="57" applyFont="1" applyFill="1" applyBorder="1" applyAlignment="1">
      <alignment horizontal="center" wrapText="1"/>
      <protection/>
    </xf>
    <xf numFmtId="2" fontId="70" fillId="0" borderId="0" xfId="57" applyNumberFormat="1" applyFont="1" applyFill="1" applyBorder="1" applyAlignment="1">
      <alignment horizontal="center"/>
      <protection/>
    </xf>
    <xf numFmtId="2" fontId="71" fillId="0" borderId="0" xfId="57" applyNumberFormat="1" applyFont="1" applyFill="1" applyAlignment="1">
      <alignment horizontal="center"/>
      <protection/>
    </xf>
    <xf numFmtId="0" fontId="10" fillId="0" borderId="0" xfId="57" applyFont="1" applyFill="1" applyBorder="1">
      <alignment/>
      <protection/>
    </xf>
    <xf numFmtId="0" fontId="4" fillId="0" borderId="0" xfId="57" applyFont="1" applyFill="1">
      <alignment/>
      <protection/>
    </xf>
    <xf numFmtId="0" fontId="88" fillId="0" borderId="0" xfId="0" applyFont="1" applyFill="1" applyAlignment="1">
      <alignment horizontal="center"/>
    </xf>
    <xf numFmtId="0" fontId="8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42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89" fillId="0" borderId="0" xfId="0" applyFont="1" applyFill="1" applyBorder="1" applyAlignment="1">
      <alignment horizontal="center"/>
    </xf>
    <xf numFmtId="0" fontId="68" fillId="0" borderId="0" xfId="0" applyFont="1" applyFill="1" applyBorder="1" applyAlignment="1">
      <alignment horizontal="center" vertical="center" wrapText="1"/>
    </xf>
    <xf numFmtId="0" fontId="68" fillId="0" borderId="10" xfId="0" applyFont="1" applyFill="1" applyBorder="1" applyAlignment="1">
      <alignment horizontal="center" vertical="center" textRotation="90" wrapText="1"/>
    </xf>
    <xf numFmtId="0" fontId="99" fillId="0" borderId="0" xfId="0" applyFont="1" applyFill="1" applyAlignment="1">
      <alignment horizontal="center"/>
    </xf>
    <xf numFmtId="49" fontId="79" fillId="0" borderId="13" xfId="0" applyNumberFormat="1" applyFont="1" applyFill="1" applyBorder="1" applyAlignment="1">
      <alignment horizontal="center" wrapText="1"/>
    </xf>
    <xf numFmtId="49" fontId="79" fillId="0" borderId="0" xfId="0" applyNumberFormat="1" applyFont="1" applyFill="1" applyBorder="1" applyAlignment="1">
      <alignment horizontal="center" wrapText="1"/>
    </xf>
    <xf numFmtId="49" fontId="0" fillId="0" borderId="0" xfId="0" applyNumberFormat="1" applyFont="1" applyFill="1" applyAlignment="1">
      <alignment/>
    </xf>
    <xf numFmtId="49" fontId="0" fillId="0" borderId="0" xfId="0" applyNumberFormat="1" applyFill="1" applyAlignment="1">
      <alignment/>
    </xf>
    <xf numFmtId="49" fontId="42" fillId="0" borderId="0" xfId="0" applyNumberFormat="1" applyFont="1" applyFill="1" applyAlignment="1">
      <alignment/>
    </xf>
    <xf numFmtId="49" fontId="0" fillId="0" borderId="0" xfId="0" applyNumberFormat="1" applyFill="1" applyBorder="1" applyAlignment="1">
      <alignment/>
    </xf>
    <xf numFmtId="0" fontId="60" fillId="0" borderId="10" xfId="0" applyFont="1" applyFill="1" applyBorder="1" applyAlignment="1">
      <alignment horizontal="center" vertical="center"/>
    </xf>
    <xf numFmtId="0" fontId="63" fillId="0" borderId="10" xfId="57" applyFont="1" applyFill="1" applyBorder="1" applyAlignment="1">
      <alignment horizontal="center" vertical="center"/>
      <protection/>
    </xf>
    <xf numFmtId="0" fontId="42" fillId="0" borderId="0" xfId="0" applyFont="1" applyFill="1" applyBorder="1" applyAlignment="1">
      <alignment horizontal="center"/>
    </xf>
    <xf numFmtId="208" fontId="101" fillId="0" borderId="0" xfId="0" applyNumberFormat="1" applyFont="1" applyFill="1" applyBorder="1" applyAlignment="1">
      <alignment horizontal="center" vertical="center" wrapText="1"/>
    </xf>
    <xf numFmtId="2" fontId="42" fillId="0" borderId="10" xfId="0" applyNumberFormat="1" applyFont="1" applyFill="1" applyBorder="1" applyAlignment="1">
      <alignment horizontal="center" vertical="center"/>
    </xf>
    <xf numFmtId="208" fontId="42" fillId="0" borderId="15" xfId="0" applyNumberFormat="1" applyFont="1" applyFill="1" applyBorder="1" applyAlignment="1">
      <alignment horizontal="center" vertical="center"/>
    </xf>
    <xf numFmtId="208" fontId="42" fillId="0" borderId="10" xfId="0" applyNumberFormat="1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vertical="center"/>
    </xf>
    <xf numFmtId="0" fontId="42" fillId="0" borderId="17" xfId="0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208" fontId="42" fillId="0" borderId="0" xfId="0" applyNumberFormat="1" applyFont="1" applyFill="1" applyBorder="1" applyAlignment="1">
      <alignment horizontal="center"/>
    </xf>
    <xf numFmtId="0" fontId="42" fillId="0" borderId="0" xfId="0" applyFont="1" applyFill="1" applyAlignment="1">
      <alignment vertical="center"/>
    </xf>
    <xf numFmtId="208" fontId="42" fillId="0" borderId="0" xfId="0" applyNumberFormat="1" applyFont="1" applyFill="1" applyBorder="1" applyAlignment="1">
      <alignment horizontal="center"/>
    </xf>
    <xf numFmtId="208" fontId="101" fillId="0" borderId="0" xfId="0" applyNumberFormat="1" applyFont="1" applyFill="1" applyBorder="1" applyAlignment="1">
      <alignment horizontal="center" wrapText="1"/>
    </xf>
    <xf numFmtId="0" fontId="42" fillId="0" borderId="10" xfId="0" applyFont="1" applyFill="1" applyBorder="1" applyAlignment="1">
      <alignment horizontal="center" vertical="center"/>
    </xf>
    <xf numFmtId="0" fontId="104" fillId="0" borderId="10" xfId="0" applyFont="1" applyFill="1" applyBorder="1" applyAlignment="1">
      <alignment horizontal="center" vertical="center"/>
    </xf>
    <xf numFmtId="208" fontId="104" fillId="0" borderId="10" xfId="0" applyNumberFormat="1" applyFont="1" applyFill="1" applyBorder="1" applyAlignment="1">
      <alignment horizontal="center" vertical="center"/>
    </xf>
    <xf numFmtId="208" fontId="101" fillId="0" borderId="0" xfId="0" applyNumberFormat="1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vertical="center"/>
    </xf>
    <xf numFmtId="0" fontId="42" fillId="0" borderId="0" xfId="0" applyFont="1" applyFill="1" applyAlignment="1">
      <alignment vertical="center"/>
    </xf>
    <xf numFmtId="0" fontId="42" fillId="0" borderId="0" xfId="0" applyFont="1" applyFill="1" applyAlignment="1">
      <alignment horizontal="center"/>
    </xf>
    <xf numFmtId="0" fontId="0" fillId="0" borderId="0" xfId="0" applyFill="1" applyBorder="1" applyAlignment="1">
      <alignment horizontal="center"/>
    </xf>
    <xf numFmtId="0" fontId="105" fillId="0" borderId="10" xfId="59" applyFont="1" applyFill="1" applyBorder="1" applyAlignment="1">
      <alignment horizontal="center" vertical="center"/>
      <protection/>
    </xf>
    <xf numFmtId="0" fontId="105" fillId="0" borderId="10" xfId="57" applyFont="1" applyFill="1" applyBorder="1" applyAlignment="1">
      <alignment horizontal="center" vertical="center"/>
      <protection/>
    </xf>
    <xf numFmtId="0" fontId="54" fillId="0" borderId="10" xfId="59" applyFont="1" applyFill="1" applyBorder="1" applyAlignment="1">
      <alignment horizontal="center" vertical="center"/>
      <protection/>
    </xf>
    <xf numFmtId="0" fontId="54" fillId="0" borderId="10" xfId="59" applyFont="1" applyFill="1" applyBorder="1" applyAlignment="1">
      <alignment horizontal="center" vertical="center" wrapText="1"/>
      <protection/>
    </xf>
    <xf numFmtId="1" fontId="54" fillId="0" borderId="10" xfId="0" applyNumberFormat="1" applyFont="1" applyFill="1" applyBorder="1" applyAlignment="1">
      <alignment horizontal="center" vertical="center"/>
    </xf>
    <xf numFmtId="0" fontId="84" fillId="0" borderId="13" xfId="0" applyFont="1" applyFill="1" applyBorder="1" applyAlignment="1">
      <alignment horizontal="center" vertical="center" wrapText="1"/>
    </xf>
    <xf numFmtId="2" fontId="84" fillId="0" borderId="13" xfId="0" applyNumberFormat="1" applyFont="1" applyFill="1" applyBorder="1" applyAlignment="1">
      <alignment horizontal="center" vertical="center" wrapText="1"/>
    </xf>
    <xf numFmtId="0" fontId="84" fillId="0" borderId="15" xfId="0" applyFont="1" applyFill="1" applyBorder="1" applyAlignment="1">
      <alignment horizontal="center" vertical="center" wrapText="1"/>
    </xf>
    <xf numFmtId="2" fontId="84" fillId="0" borderId="15" xfId="0" applyNumberFormat="1" applyFont="1" applyFill="1" applyBorder="1" applyAlignment="1">
      <alignment horizontal="center" vertical="center" wrapText="1"/>
    </xf>
    <xf numFmtId="208" fontId="150" fillId="0" borderId="0" xfId="57" applyNumberFormat="1" applyFont="1" applyFill="1" applyBorder="1" applyAlignment="1">
      <alignment horizontal="center"/>
      <protection/>
    </xf>
    <xf numFmtId="1" fontId="106" fillId="0" borderId="0" xfId="0" applyNumberFormat="1" applyFont="1" applyFill="1" applyAlignment="1">
      <alignment vertical="center"/>
    </xf>
    <xf numFmtId="0" fontId="106" fillId="0" borderId="0" xfId="0" applyFont="1" applyFill="1" applyAlignment="1">
      <alignment vertical="center"/>
    </xf>
    <xf numFmtId="0" fontId="64" fillId="0" borderId="0" xfId="57" applyFont="1" applyFill="1" applyAlignment="1">
      <alignment/>
      <protection/>
    </xf>
    <xf numFmtId="0" fontId="40" fillId="0" borderId="0" xfId="57" applyFont="1" applyFill="1" applyAlignment="1">
      <alignment horizontal="center"/>
      <protection/>
    </xf>
    <xf numFmtId="0" fontId="65" fillId="0" borderId="0" xfId="57" applyFont="1" applyFill="1" applyAlignment="1">
      <alignment horizontal="center"/>
      <protection/>
    </xf>
    <xf numFmtId="0" fontId="66" fillId="0" borderId="0" xfId="57" applyFont="1" applyFill="1" applyAlignment="1">
      <alignment horizontal="center"/>
      <protection/>
    </xf>
    <xf numFmtId="0" fontId="44" fillId="0" borderId="0" xfId="57" applyFont="1" applyFill="1" applyAlignment="1">
      <alignment horizontal="center"/>
      <protection/>
    </xf>
    <xf numFmtId="180" fontId="44" fillId="0" borderId="0" xfId="57" applyNumberFormat="1" applyFont="1" applyFill="1" applyAlignment="1">
      <alignment horizontal="center"/>
      <protection/>
    </xf>
    <xf numFmtId="0" fontId="67" fillId="0" borderId="0" xfId="0" applyFont="1" applyFill="1" applyAlignment="1">
      <alignment horizontal="center" wrapText="1"/>
    </xf>
    <xf numFmtId="0" fontId="43" fillId="0" borderId="0" xfId="0" applyFont="1" applyFill="1" applyBorder="1" applyAlignment="1">
      <alignment wrapText="1"/>
    </xf>
    <xf numFmtId="0" fontId="78" fillId="0" borderId="0" xfId="0" applyFont="1" applyFill="1" applyAlignment="1">
      <alignment/>
    </xf>
    <xf numFmtId="0" fontId="61" fillId="0" borderId="0" xfId="0" applyFont="1" applyFill="1" applyAlignment="1">
      <alignment wrapText="1"/>
    </xf>
    <xf numFmtId="0" fontId="81" fillId="0" borderId="0" xfId="0" applyFont="1" applyFill="1" applyBorder="1" applyAlignment="1">
      <alignment horizontal="center" vertical="center" wrapText="1"/>
    </xf>
    <xf numFmtId="1" fontId="81" fillId="0" borderId="0" xfId="0" applyNumberFormat="1" applyFont="1" applyFill="1" applyBorder="1" applyAlignment="1">
      <alignment horizontal="center" vertical="center" wrapText="1"/>
    </xf>
    <xf numFmtId="208" fontId="81" fillId="0" borderId="0" xfId="0" applyNumberFormat="1" applyFont="1" applyFill="1" applyBorder="1" applyAlignment="1">
      <alignment horizontal="center" vertical="center" wrapText="1"/>
    </xf>
    <xf numFmtId="0" fontId="73" fillId="0" borderId="0" xfId="0" applyFont="1" applyFill="1" applyBorder="1" applyAlignment="1">
      <alignment wrapText="1"/>
    </xf>
    <xf numFmtId="0" fontId="61" fillId="0" borderId="0" xfId="0" applyFont="1" applyFill="1" applyBorder="1" applyAlignment="1">
      <alignment wrapText="1"/>
    </xf>
    <xf numFmtId="0" fontId="61" fillId="0" borderId="0" xfId="0" applyFont="1" applyFill="1" applyBorder="1" applyAlignment="1">
      <alignment horizontal="right" wrapText="1"/>
    </xf>
    <xf numFmtId="0" fontId="73" fillId="0" borderId="10" xfId="0" applyFont="1" applyFill="1" applyBorder="1" applyAlignment="1">
      <alignment horizontal="center" vertical="center" wrapText="1"/>
    </xf>
    <xf numFmtId="0" fontId="73" fillId="0" borderId="0" xfId="0" applyFont="1" applyFill="1" applyBorder="1" applyAlignment="1">
      <alignment horizontal="center" vertical="center" wrapText="1"/>
    </xf>
    <xf numFmtId="0" fontId="96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center" vertical="center" wrapText="1"/>
    </xf>
    <xf numFmtId="0" fontId="76" fillId="0" borderId="10" xfId="0" applyFont="1" applyFill="1" applyBorder="1" applyAlignment="1">
      <alignment horizontal="center" vertical="center" wrapText="1"/>
    </xf>
    <xf numFmtId="204" fontId="75" fillId="0" borderId="10" xfId="0" applyNumberFormat="1" applyFont="1" applyFill="1" applyBorder="1" applyAlignment="1">
      <alignment horizontal="center" vertical="center" wrapText="1"/>
    </xf>
    <xf numFmtId="208" fontId="75" fillId="0" borderId="0" xfId="0" applyNumberFormat="1" applyFont="1" applyFill="1" applyBorder="1" applyAlignment="1">
      <alignment horizontal="center" vertical="center" wrapText="1"/>
    </xf>
    <xf numFmtId="0" fontId="75" fillId="0" borderId="0" xfId="0" applyFont="1" applyFill="1" applyBorder="1" applyAlignment="1">
      <alignment horizontal="center" vertical="center" wrapText="1"/>
    </xf>
    <xf numFmtId="208" fontId="76" fillId="0" borderId="10" xfId="0" applyNumberFormat="1" applyFont="1" applyFill="1" applyBorder="1" applyAlignment="1">
      <alignment horizontal="center" vertical="center" wrapText="1"/>
    </xf>
    <xf numFmtId="0" fontId="76" fillId="0" borderId="0" xfId="0" applyFont="1" applyFill="1" applyBorder="1" applyAlignment="1">
      <alignment horizontal="center" vertical="center" wrapText="1"/>
    </xf>
    <xf numFmtId="0" fontId="43" fillId="0" borderId="0" xfId="0" applyFont="1" applyFill="1" applyAlignment="1">
      <alignment wrapText="1"/>
    </xf>
    <xf numFmtId="0" fontId="72" fillId="0" borderId="0" xfId="0" applyFont="1" applyFill="1" applyAlignment="1">
      <alignment horizontal="center"/>
    </xf>
    <xf numFmtId="0" fontId="61" fillId="0" borderId="0" xfId="0" applyFont="1" applyFill="1" applyAlignment="1">
      <alignment horizontal="center" wrapText="1"/>
    </xf>
    <xf numFmtId="0" fontId="73" fillId="0" borderId="0" xfId="0" applyFont="1" applyFill="1" applyAlignment="1">
      <alignment wrapText="1"/>
    </xf>
    <xf numFmtId="208" fontId="73" fillId="0" borderId="0" xfId="0" applyNumberFormat="1" applyFont="1" applyFill="1" applyAlignment="1">
      <alignment wrapText="1"/>
    </xf>
    <xf numFmtId="0" fontId="90" fillId="0" borderId="0" xfId="0" applyFont="1" applyFill="1" applyBorder="1" applyAlignment="1">
      <alignment horizontal="center" wrapText="1"/>
    </xf>
    <xf numFmtId="208" fontId="75" fillId="0" borderId="13" xfId="0" applyNumberFormat="1" applyFont="1" applyFill="1" applyBorder="1" applyAlignment="1">
      <alignment horizontal="center" vertical="center" wrapText="1"/>
    </xf>
    <xf numFmtId="204" fontId="75" fillId="0" borderId="13" xfId="0" applyNumberFormat="1" applyFont="1" applyFill="1" applyBorder="1" applyAlignment="1">
      <alignment horizontal="center" vertical="center" wrapText="1"/>
    </xf>
    <xf numFmtId="1" fontId="109" fillId="0" borderId="0" xfId="0" applyNumberFormat="1" applyFont="1" applyFill="1" applyBorder="1" applyAlignment="1">
      <alignment horizontal="center" vertical="center"/>
    </xf>
    <xf numFmtId="2" fontId="76" fillId="0" borderId="10" xfId="0" applyNumberFormat="1" applyFont="1" applyFill="1" applyBorder="1" applyAlignment="1">
      <alignment horizontal="center" vertical="center" wrapText="1"/>
    </xf>
    <xf numFmtId="0" fontId="12" fillId="0" borderId="10" xfId="57" applyFont="1" applyFill="1" applyBorder="1" applyAlignment="1">
      <alignment horizontal="center"/>
      <protection/>
    </xf>
    <xf numFmtId="208" fontId="4" fillId="0" borderId="0" xfId="63" applyNumberFormat="1" applyFont="1" applyBorder="1" applyAlignment="1">
      <alignment vertical="center"/>
      <protection/>
    </xf>
    <xf numFmtId="0" fontId="103" fillId="0" borderId="10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/>
    </xf>
    <xf numFmtId="0" fontId="103" fillId="0" borderId="10" xfId="0" applyFont="1" applyFill="1" applyBorder="1" applyAlignment="1">
      <alignment horizontal="center"/>
    </xf>
    <xf numFmtId="208" fontId="103" fillId="0" borderId="10" xfId="0" applyNumberFormat="1" applyFont="1" applyFill="1" applyBorder="1" applyAlignment="1">
      <alignment horizontal="center"/>
    </xf>
    <xf numFmtId="0" fontId="42" fillId="0" borderId="0" xfId="0" applyFont="1" applyFill="1" applyAlignment="1">
      <alignment horizontal="center"/>
    </xf>
    <xf numFmtId="0" fontId="42" fillId="0" borderId="0" xfId="0" applyFont="1" applyFill="1" applyAlignment="1">
      <alignment/>
    </xf>
    <xf numFmtId="0" fontId="91" fillId="0" borderId="0" xfId="57" applyFont="1" applyFill="1" applyAlignment="1">
      <alignment horizontal="center"/>
      <protection/>
    </xf>
    <xf numFmtId="1" fontId="42" fillId="0" borderId="0" xfId="0" applyNumberFormat="1" applyFont="1" applyFill="1" applyAlignment="1">
      <alignment/>
    </xf>
    <xf numFmtId="0" fontId="20" fillId="0" borderId="10" xfId="57" applyFont="1" applyFill="1" applyBorder="1" applyAlignment="1">
      <alignment horizontal="center" vertical="center" wrapText="1"/>
      <protection/>
    </xf>
    <xf numFmtId="0" fontId="92" fillId="0" borderId="10" xfId="57" applyFont="1" applyFill="1" applyBorder="1" applyAlignment="1">
      <alignment horizontal="center" vertical="center" wrapText="1"/>
      <protection/>
    </xf>
    <xf numFmtId="1" fontId="105" fillId="0" borderId="10" xfId="57" applyNumberFormat="1" applyFont="1" applyFill="1" applyBorder="1" applyAlignment="1">
      <alignment horizontal="center" vertical="center"/>
      <protection/>
    </xf>
    <xf numFmtId="1" fontId="106" fillId="0" borderId="0" xfId="0" applyNumberFormat="1" applyFont="1" applyFill="1" applyAlignment="1">
      <alignment horizontal="center" vertical="center"/>
    </xf>
    <xf numFmtId="0" fontId="106" fillId="0" borderId="0" xfId="0" applyFont="1" applyFill="1" applyAlignment="1">
      <alignment horizontal="center" vertical="center"/>
    </xf>
    <xf numFmtId="0" fontId="108" fillId="0" borderId="0" xfId="0" applyFont="1" applyFill="1" applyAlignment="1">
      <alignment vertical="center"/>
    </xf>
    <xf numFmtId="1" fontId="108" fillId="0" borderId="0" xfId="0" applyNumberFormat="1" applyFont="1" applyFill="1" applyAlignment="1">
      <alignment vertical="center"/>
    </xf>
    <xf numFmtId="1" fontId="42" fillId="0" borderId="0" xfId="0" applyNumberFormat="1" applyFont="1" applyFill="1" applyAlignment="1">
      <alignment/>
    </xf>
    <xf numFmtId="1" fontId="42" fillId="0" borderId="0" xfId="0" applyNumberFormat="1" applyFont="1" applyFill="1" applyBorder="1" applyAlignment="1">
      <alignment/>
    </xf>
    <xf numFmtId="0" fontId="41" fillId="0" borderId="0" xfId="0" applyFont="1" applyFill="1" applyBorder="1" applyAlignment="1">
      <alignment horizontal="center"/>
    </xf>
    <xf numFmtId="0" fontId="24" fillId="0" borderId="0" xfId="0" applyFont="1" applyFill="1" applyAlignment="1">
      <alignment horizontal="center"/>
    </xf>
    <xf numFmtId="0" fontId="41" fillId="0" borderId="0" xfId="0" applyFont="1" applyFill="1" applyAlignment="1">
      <alignment horizontal="center"/>
    </xf>
    <xf numFmtId="208" fontId="0" fillId="0" borderId="0" xfId="0" applyNumberFormat="1" applyFont="1" applyFill="1" applyAlignment="1">
      <alignment/>
    </xf>
    <xf numFmtId="0" fontId="107" fillId="0" borderId="0" xfId="0" applyFont="1" applyFill="1" applyBorder="1" applyAlignment="1">
      <alignment horizontal="center" vertical="center" wrapText="1"/>
    </xf>
    <xf numFmtId="208" fontId="15" fillId="0" borderId="10" xfId="57" applyNumberFormat="1" applyFont="1" applyFill="1" applyBorder="1" applyAlignment="1">
      <alignment horizontal="center"/>
      <protection/>
    </xf>
    <xf numFmtId="208" fontId="155" fillId="0" borderId="0" xfId="57" applyNumberFormat="1" applyFont="1" applyFill="1" applyAlignment="1">
      <alignment horizontal="center"/>
      <protection/>
    </xf>
    <xf numFmtId="206" fontId="72" fillId="0" borderId="10" xfId="57" applyNumberFormat="1" applyFont="1" applyFill="1" applyBorder="1" applyAlignment="1">
      <alignment horizontal="center"/>
      <protection/>
    </xf>
    <xf numFmtId="208" fontId="84" fillId="0" borderId="13" xfId="0" applyNumberFormat="1" applyFont="1" applyFill="1" applyBorder="1" applyAlignment="1">
      <alignment horizontal="center" vertical="center" wrapText="1"/>
    </xf>
    <xf numFmtId="208" fontId="84" fillId="0" borderId="15" xfId="0" applyNumberFormat="1" applyFont="1" applyFill="1" applyBorder="1" applyAlignment="1">
      <alignment horizontal="center" vertical="center" wrapText="1"/>
    </xf>
    <xf numFmtId="1" fontId="110" fillId="0" borderId="10" xfId="0" applyNumberFormat="1" applyFont="1" applyFill="1" applyBorder="1" applyAlignment="1">
      <alignment horizontal="center" vertical="center"/>
    </xf>
    <xf numFmtId="2" fontId="110" fillId="0" borderId="10" xfId="0" applyNumberFormat="1" applyFont="1" applyFill="1" applyBorder="1" applyAlignment="1">
      <alignment horizontal="center" vertical="center"/>
    </xf>
    <xf numFmtId="0" fontId="42" fillId="0" borderId="0" xfId="0" applyFont="1" applyFill="1" applyAlignment="1">
      <alignment horizontal="center"/>
    </xf>
    <xf numFmtId="0" fontId="103" fillId="0" borderId="10" xfId="0" applyFont="1" applyFill="1" applyBorder="1" applyAlignment="1">
      <alignment horizontal="center" wrapText="1"/>
    </xf>
    <xf numFmtId="208" fontId="103" fillId="0" borderId="10" xfId="0" applyNumberFormat="1" applyFont="1" applyFill="1" applyBorder="1" applyAlignment="1">
      <alignment horizontal="center" wrapText="1"/>
    </xf>
    <xf numFmtId="208" fontId="103" fillId="0" borderId="0" xfId="0" applyNumberFormat="1" applyFont="1" applyFill="1" applyAlignment="1">
      <alignment horizontal="center"/>
    </xf>
    <xf numFmtId="0" fontId="110" fillId="0" borderId="10" xfId="0" applyNumberFormat="1" applyFont="1" applyFill="1" applyBorder="1" applyAlignment="1">
      <alignment horizontal="center" vertical="center"/>
    </xf>
    <xf numFmtId="0" fontId="75" fillId="0" borderId="0" xfId="0" applyNumberFormat="1" applyFont="1" applyFill="1" applyBorder="1" applyAlignment="1">
      <alignment horizontal="center" vertical="center" wrapText="1"/>
    </xf>
    <xf numFmtId="208" fontId="153" fillId="0" borderId="0" xfId="57" applyNumberFormat="1" applyFont="1" applyFill="1" applyBorder="1" applyAlignment="1">
      <alignment horizontal="center"/>
      <protection/>
    </xf>
    <xf numFmtId="2" fontId="31" fillId="0" borderId="10" xfId="0" applyNumberFormat="1" applyFont="1" applyFill="1" applyBorder="1" applyAlignment="1">
      <alignment horizontal="center"/>
    </xf>
    <xf numFmtId="208" fontId="72" fillId="0" borderId="10" xfId="57" applyNumberFormat="1" applyFont="1" applyFill="1" applyBorder="1" applyAlignment="1">
      <alignment horizontal="center" vertical="center"/>
      <protection/>
    </xf>
    <xf numFmtId="208" fontId="156" fillId="0" borderId="10" xfId="0" applyNumberFormat="1" applyFont="1" applyFill="1" applyBorder="1" applyAlignment="1">
      <alignment horizontal="center" vertical="center" wrapText="1"/>
    </xf>
    <xf numFmtId="208" fontId="150" fillId="0" borderId="10" xfId="57" applyNumberFormat="1" applyFont="1" applyFill="1" applyBorder="1" applyAlignment="1">
      <alignment horizontal="center"/>
      <protection/>
    </xf>
    <xf numFmtId="0" fontId="72" fillId="0" borderId="0" xfId="0" applyFont="1" applyFill="1" applyAlignment="1">
      <alignment horizontal="center"/>
    </xf>
    <xf numFmtId="0" fontId="72" fillId="0" borderId="0" xfId="0" applyFont="1" applyFill="1" applyAlignment="1">
      <alignment horizontal="center" vertical="center"/>
    </xf>
    <xf numFmtId="0" fontId="45" fillId="0" borderId="0" xfId="57" applyFont="1" applyFill="1" applyAlignment="1">
      <alignment horizontal="center"/>
      <protection/>
    </xf>
    <xf numFmtId="0" fontId="82" fillId="0" borderId="0" xfId="0" applyFont="1" applyFill="1" applyBorder="1" applyAlignment="1">
      <alignment horizontal="left" wrapText="1"/>
    </xf>
    <xf numFmtId="0" fontId="61" fillId="0" borderId="0" xfId="0" applyFont="1" applyFill="1" applyAlignment="1">
      <alignment horizontal="center" wrapText="1"/>
    </xf>
    <xf numFmtId="0" fontId="73" fillId="0" borderId="10" xfId="0" applyFont="1" applyFill="1" applyBorder="1" applyAlignment="1">
      <alignment horizontal="center" vertical="center" wrapText="1"/>
    </xf>
    <xf numFmtId="0" fontId="72" fillId="0" borderId="0" xfId="0" applyFont="1" applyFill="1" applyBorder="1" applyAlignment="1">
      <alignment horizontal="center" vertical="top"/>
    </xf>
    <xf numFmtId="0" fontId="75" fillId="0" borderId="0" xfId="0" applyFont="1" applyFill="1" applyBorder="1" applyAlignment="1">
      <alignment horizontal="center" vertical="center" wrapText="1"/>
    </xf>
    <xf numFmtId="0" fontId="97" fillId="0" borderId="10" xfId="0" applyFont="1" applyFill="1" applyBorder="1" applyAlignment="1">
      <alignment horizontal="center" vertical="center" wrapText="1"/>
    </xf>
    <xf numFmtId="0" fontId="83" fillId="0" borderId="0" xfId="0" applyFont="1" applyFill="1" applyBorder="1" applyAlignment="1">
      <alignment horizontal="center"/>
    </xf>
    <xf numFmtId="0" fontId="5" fillId="0" borderId="0" xfId="57" applyFont="1" applyFill="1" applyAlignment="1">
      <alignment horizontal="right"/>
      <protection/>
    </xf>
    <xf numFmtId="0" fontId="40" fillId="0" borderId="0" xfId="57" applyFont="1" applyFill="1" applyAlignment="1">
      <alignment horizontal="center"/>
      <protection/>
    </xf>
    <xf numFmtId="0" fontId="98" fillId="0" borderId="0" xfId="57" applyFont="1" applyFill="1" applyAlignment="1">
      <alignment horizontal="center"/>
      <protection/>
    </xf>
    <xf numFmtId="0" fontId="80" fillId="0" borderId="0" xfId="0" applyFont="1" applyFill="1" applyAlignment="1">
      <alignment horizontal="center" wrapText="1"/>
    </xf>
    <xf numFmtId="0" fontId="61" fillId="0" borderId="10" xfId="0" applyFont="1" applyFill="1" applyBorder="1" applyAlignment="1">
      <alignment horizontal="center" vertical="center" wrapText="1"/>
    </xf>
    <xf numFmtId="0" fontId="61" fillId="0" borderId="16" xfId="0" applyFont="1" applyFill="1" applyBorder="1" applyAlignment="1">
      <alignment horizontal="center" vertical="center" wrapText="1"/>
    </xf>
    <xf numFmtId="0" fontId="62" fillId="0" borderId="10" xfId="0" applyFont="1" applyFill="1" applyBorder="1" applyAlignment="1">
      <alignment horizontal="center" vertical="center" wrapText="1"/>
    </xf>
    <xf numFmtId="0" fontId="96" fillId="0" borderId="10" xfId="0" applyFont="1" applyFill="1" applyBorder="1" applyAlignment="1">
      <alignment horizontal="center" vertical="center" wrapText="1"/>
    </xf>
    <xf numFmtId="0" fontId="13" fillId="0" borderId="10" xfId="57" applyFont="1" applyFill="1" applyBorder="1" applyAlignment="1">
      <alignment horizontal="center" vertical="center" wrapText="1"/>
      <protection/>
    </xf>
    <xf numFmtId="0" fontId="16" fillId="0" borderId="10" xfId="57" applyFont="1" applyFill="1" applyBorder="1" applyAlignment="1">
      <alignment horizontal="center" vertical="center" wrapText="1"/>
      <protection/>
    </xf>
    <xf numFmtId="0" fontId="50" fillId="0" borderId="10" xfId="57" applyFont="1" applyFill="1" applyBorder="1" applyAlignment="1">
      <alignment horizontal="center" vertical="center" wrapText="1"/>
      <protection/>
    </xf>
    <xf numFmtId="0" fontId="59" fillId="0" borderId="0" xfId="57" applyFont="1" applyFill="1" applyAlignment="1">
      <alignment horizontal="center"/>
      <protection/>
    </xf>
    <xf numFmtId="0" fontId="8" fillId="0" borderId="0" xfId="57" applyFont="1" applyFill="1" applyAlignment="1">
      <alignment horizontal="center"/>
      <protection/>
    </xf>
    <xf numFmtId="0" fontId="18" fillId="0" borderId="0" xfId="57" applyFont="1" applyFill="1" applyAlignment="1">
      <alignment horizontal="center"/>
      <protection/>
    </xf>
    <xf numFmtId="0" fontId="14" fillId="0" borderId="10" xfId="57" applyFont="1" applyFill="1" applyBorder="1" applyAlignment="1">
      <alignment horizontal="center" vertical="center" wrapText="1"/>
      <protection/>
    </xf>
    <xf numFmtId="0" fontId="15" fillId="0" borderId="0" xfId="0" applyFont="1" applyFill="1" applyBorder="1" applyAlignment="1">
      <alignment horizontal="center"/>
    </xf>
    <xf numFmtId="0" fontId="72" fillId="0" borderId="0" xfId="57" applyFont="1" applyFill="1" applyBorder="1" applyAlignment="1">
      <alignment horizontal="left" vertical="center" wrapText="1"/>
      <protection/>
    </xf>
    <xf numFmtId="1" fontId="102" fillId="35" borderId="10" xfId="63" applyNumberFormat="1" applyFont="1" applyFill="1" applyBorder="1" applyAlignment="1">
      <alignment horizontal="center" vertical="center" textRotation="90"/>
      <protection/>
    </xf>
    <xf numFmtId="0" fontId="21" fillId="0" borderId="13" xfId="63" applyFont="1" applyBorder="1" applyAlignment="1">
      <alignment horizontal="center" vertical="center" wrapText="1"/>
      <protection/>
    </xf>
    <xf numFmtId="0" fontId="21" fillId="0" borderId="15" xfId="63" applyFont="1" applyBorder="1" applyAlignment="1">
      <alignment horizontal="center" vertical="center" wrapText="1"/>
      <protection/>
    </xf>
    <xf numFmtId="0" fontId="21" fillId="0" borderId="10" xfId="63" applyFont="1" applyBorder="1" applyAlignment="1">
      <alignment horizontal="center" vertical="center" wrapText="1"/>
      <protection/>
    </xf>
    <xf numFmtId="0" fontId="22" fillId="0" borderId="16" xfId="63" applyFont="1" applyBorder="1" applyAlignment="1">
      <alignment horizontal="center"/>
      <protection/>
    </xf>
    <xf numFmtId="0" fontId="22" fillId="0" borderId="17" xfId="63" applyFont="1" applyBorder="1" applyAlignment="1">
      <alignment horizontal="center"/>
      <protection/>
    </xf>
    <xf numFmtId="0" fontId="9" fillId="0" borderId="0" xfId="63" applyFont="1" applyAlignment="1">
      <alignment horizontal="right"/>
      <protection/>
    </xf>
    <xf numFmtId="0" fontId="17" fillId="0" borderId="10" xfId="63" applyFont="1" applyBorder="1" applyAlignment="1">
      <alignment horizontal="center" vertical="center" wrapText="1"/>
      <protection/>
    </xf>
    <xf numFmtId="0" fontId="87" fillId="0" borderId="0" xfId="63" applyFont="1" applyAlignment="1">
      <alignment horizontal="center"/>
      <protection/>
    </xf>
    <xf numFmtId="0" fontId="8" fillId="0" borderId="0" xfId="63" applyFont="1" applyAlignment="1">
      <alignment horizontal="center"/>
      <protection/>
    </xf>
    <xf numFmtId="0" fontId="18" fillId="0" borderId="0" xfId="63" applyFont="1" applyAlignment="1">
      <alignment horizontal="center"/>
      <protection/>
    </xf>
    <xf numFmtId="0" fontId="49" fillId="0" borderId="19" xfId="63" applyFont="1" applyBorder="1" applyAlignment="1">
      <alignment horizontal="center"/>
      <protection/>
    </xf>
    <xf numFmtId="0" fontId="17" fillId="0" borderId="13" xfId="63" applyFont="1" applyFill="1" applyBorder="1" applyAlignment="1">
      <alignment horizontal="center" vertical="center" wrapText="1"/>
      <protection/>
    </xf>
    <xf numFmtId="0" fontId="17" fillId="0" borderId="18" xfId="63" applyFont="1" applyFill="1" applyBorder="1" applyAlignment="1">
      <alignment horizontal="center" vertical="center" wrapText="1"/>
      <protection/>
    </xf>
    <xf numFmtId="0" fontId="17" fillId="0" borderId="15" xfId="63" applyFont="1" applyFill="1" applyBorder="1" applyAlignment="1">
      <alignment horizontal="center" vertical="center" wrapText="1"/>
      <protection/>
    </xf>
    <xf numFmtId="0" fontId="13" fillId="0" borderId="20" xfId="63" applyFont="1" applyFill="1" applyBorder="1" applyAlignment="1">
      <alignment horizontal="center" vertical="center" wrapText="1"/>
      <protection/>
    </xf>
    <xf numFmtId="0" fontId="13" fillId="0" borderId="21" xfId="63" applyFont="1" applyFill="1" applyBorder="1" applyAlignment="1">
      <alignment horizontal="center" vertical="center" wrapText="1"/>
      <protection/>
    </xf>
    <xf numFmtId="0" fontId="13" fillId="0" borderId="11" xfId="63" applyFont="1" applyFill="1" applyBorder="1" applyAlignment="1">
      <alignment horizontal="center" vertical="center" wrapText="1"/>
      <protection/>
    </xf>
    <xf numFmtId="0" fontId="17" fillId="0" borderId="16" xfId="63" applyFont="1" applyBorder="1" applyAlignment="1">
      <alignment horizontal="center" vertical="center" wrapText="1"/>
      <protection/>
    </xf>
    <xf numFmtId="0" fontId="17" fillId="0" borderId="22" xfId="63" applyFont="1" applyBorder="1" applyAlignment="1">
      <alignment horizontal="center" vertical="center" wrapText="1"/>
      <protection/>
    </xf>
    <xf numFmtId="0" fontId="17" fillId="0" borderId="17" xfId="63" applyFont="1" applyBorder="1" applyAlignment="1">
      <alignment horizontal="center" vertical="center" wrapText="1"/>
      <protection/>
    </xf>
    <xf numFmtId="0" fontId="49" fillId="0" borderId="0" xfId="63" applyFont="1" applyBorder="1" applyAlignment="1">
      <alignment horizontal="center"/>
      <protection/>
    </xf>
    <xf numFmtId="0" fontId="49" fillId="0" borderId="0" xfId="63" applyFont="1" applyFill="1" applyBorder="1" applyAlignment="1">
      <alignment horizontal="center"/>
      <protection/>
    </xf>
    <xf numFmtId="0" fontId="20" fillId="0" borderId="10" xfId="57" applyFont="1" applyFill="1" applyBorder="1" applyAlignment="1">
      <alignment horizontal="center" vertical="center" wrapText="1"/>
      <protection/>
    </xf>
    <xf numFmtId="0" fontId="93" fillId="0" borderId="0" xfId="0" applyFont="1" applyFill="1" applyAlignment="1">
      <alignment horizontal="right"/>
    </xf>
    <xf numFmtId="0" fontId="94" fillId="0" borderId="0" xfId="57" applyFont="1" applyFill="1" applyAlignment="1">
      <alignment horizontal="center"/>
      <protection/>
    </xf>
    <xf numFmtId="0" fontId="95" fillId="0" borderId="0" xfId="57" applyFont="1" applyFill="1" applyAlignment="1">
      <alignment horizontal="center"/>
      <protection/>
    </xf>
    <xf numFmtId="0" fontId="10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0" xfId="62" applyFont="1" applyAlignment="1">
      <alignment horizontal="center"/>
      <protection/>
    </xf>
    <xf numFmtId="0" fontId="41" fillId="0" borderId="12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36" fillId="33" borderId="10" xfId="62" applyFont="1" applyFill="1" applyBorder="1" applyAlignment="1">
      <alignment horizontal="center" vertical="center" wrapText="1"/>
      <protection/>
    </xf>
    <xf numFmtId="0" fontId="36" fillId="0" borderId="10" xfId="62" applyFont="1" applyBorder="1" applyAlignment="1">
      <alignment horizontal="center" vertical="center" wrapText="1"/>
      <protection/>
    </xf>
    <xf numFmtId="0" fontId="36" fillId="34" borderId="10" xfId="62" applyFont="1" applyFill="1" applyBorder="1" applyAlignment="1">
      <alignment horizontal="center" vertical="center" wrapText="1"/>
      <protection/>
    </xf>
    <xf numFmtId="0" fontId="29" fillId="0" borderId="0" xfId="62" applyFont="1" applyAlignment="1">
      <alignment horizontal="center" vertical="center"/>
      <protection/>
    </xf>
    <xf numFmtId="0" fontId="34" fillId="0" borderId="0" xfId="62" applyFont="1" applyAlignment="1">
      <alignment horizontal="center" vertical="center"/>
      <protection/>
    </xf>
    <xf numFmtId="0" fontId="36" fillId="34" borderId="10" xfId="62" applyFont="1" applyFill="1" applyBorder="1" applyAlignment="1">
      <alignment horizontal="center" vertical="center"/>
      <protection/>
    </xf>
    <xf numFmtId="0" fontId="35" fillId="0" borderId="13" xfId="62" applyFont="1" applyBorder="1" applyAlignment="1">
      <alignment horizontal="center" vertical="center" wrapText="1"/>
      <protection/>
    </xf>
    <xf numFmtId="0" fontId="35" fillId="0" borderId="18" xfId="62" applyFont="1" applyBorder="1" applyAlignment="1">
      <alignment horizontal="center" vertical="center" wrapText="1"/>
      <protection/>
    </xf>
    <xf numFmtId="0" fontId="35" fillId="0" borderId="15" xfId="62" applyFont="1" applyBorder="1" applyAlignment="1">
      <alignment horizontal="center" vertical="center" wrapText="1"/>
      <protection/>
    </xf>
    <xf numFmtId="0" fontId="35" fillId="34" borderId="10" xfId="62" applyFont="1" applyFill="1" applyBorder="1" applyAlignment="1">
      <alignment horizontal="center" vertical="center" wrapText="1"/>
      <protection/>
    </xf>
    <xf numFmtId="0" fontId="35" fillId="34" borderId="10" xfId="62" applyFont="1" applyFill="1" applyBorder="1" applyAlignment="1">
      <alignment horizontal="center" vertical="center"/>
      <protection/>
    </xf>
    <xf numFmtId="0" fontId="35" fillId="36" borderId="16" xfId="62" applyFont="1" applyFill="1" applyBorder="1" applyAlignment="1">
      <alignment horizontal="center" vertical="center" wrapText="1"/>
      <protection/>
    </xf>
    <xf numFmtId="0" fontId="35" fillId="36" borderId="17" xfId="62" applyFont="1" applyFill="1" applyBorder="1" applyAlignment="1">
      <alignment horizontal="center" vertical="center" wrapText="1"/>
      <protection/>
    </xf>
    <xf numFmtId="0" fontId="36" fillId="35" borderId="10" xfId="62" applyFont="1" applyFill="1" applyBorder="1" applyAlignment="1">
      <alignment horizontal="center" vertical="center" wrapText="1"/>
      <protection/>
    </xf>
    <xf numFmtId="0" fontId="20" fillId="0" borderId="0" xfId="62" applyFont="1" applyAlignment="1">
      <alignment horizontal="center" vertical="center" wrapText="1"/>
      <protection/>
    </xf>
    <xf numFmtId="0" fontId="35" fillId="35" borderId="10" xfId="62" applyFont="1" applyFill="1" applyBorder="1" applyAlignment="1">
      <alignment horizontal="center" vertical="center" wrapText="1"/>
      <protection/>
    </xf>
    <xf numFmtId="0" fontId="37" fillId="0" borderId="10" xfId="62" applyFont="1" applyBorder="1" applyAlignment="1">
      <alignment horizontal="center" vertical="center" wrapText="1"/>
      <protection/>
    </xf>
    <xf numFmtId="0" fontId="58" fillId="0" borderId="13" xfId="62" applyFont="1" applyBorder="1" applyAlignment="1">
      <alignment horizontal="center" vertical="center" wrapText="1"/>
      <protection/>
    </xf>
    <xf numFmtId="0" fontId="58" fillId="0" borderId="18" xfId="62" applyFont="1" applyBorder="1" applyAlignment="1">
      <alignment horizontal="center" vertical="center" wrapText="1"/>
      <protection/>
    </xf>
    <xf numFmtId="0" fontId="58" fillId="0" borderId="15" xfId="62" applyFont="1" applyBorder="1" applyAlignment="1">
      <alignment horizontal="center" vertical="center" wrapText="1"/>
      <protection/>
    </xf>
    <xf numFmtId="0" fontId="24" fillId="0" borderId="0" xfId="62" applyFont="1" applyAlignment="1">
      <alignment horizontal="right" vertical="center" wrapText="1"/>
      <protection/>
    </xf>
    <xf numFmtId="0" fontId="36" fillId="36" borderId="16" xfId="62" applyFont="1" applyFill="1" applyBorder="1" applyAlignment="1">
      <alignment horizontal="center" vertical="center" wrapText="1"/>
      <protection/>
    </xf>
    <xf numFmtId="0" fontId="36" fillId="36" borderId="17" xfId="62" applyFont="1" applyFill="1" applyBorder="1" applyAlignment="1">
      <alignment horizontal="center" vertical="center" wrapText="1"/>
      <protection/>
    </xf>
    <xf numFmtId="0" fontId="36" fillId="34" borderId="16" xfId="62" applyFont="1" applyFill="1" applyBorder="1" applyAlignment="1">
      <alignment horizontal="center" vertical="center" wrapText="1"/>
      <protection/>
    </xf>
    <xf numFmtId="0" fontId="36" fillId="34" borderId="22" xfId="62" applyFont="1" applyFill="1" applyBorder="1" applyAlignment="1">
      <alignment horizontal="center" vertical="center" wrapText="1"/>
      <protection/>
    </xf>
    <xf numFmtId="0" fontId="42" fillId="0" borderId="10" xfId="0" applyFont="1" applyFill="1" applyBorder="1" applyAlignment="1">
      <alignment horizontal="center" vertical="center"/>
    </xf>
    <xf numFmtId="0" fontId="60" fillId="0" borderId="10" xfId="0" applyFont="1" applyFill="1" applyBorder="1" applyAlignment="1">
      <alignment horizontal="center" vertical="center" wrapText="1"/>
    </xf>
    <xf numFmtId="0" fontId="68" fillId="0" borderId="10" xfId="0" applyFont="1" applyFill="1" applyBorder="1" applyAlignment="1">
      <alignment horizontal="center" vertical="center" wrapText="1"/>
    </xf>
    <xf numFmtId="0" fontId="88" fillId="0" borderId="0" xfId="0" applyFont="1" applyFill="1" applyAlignment="1">
      <alignment horizontal="center"/>
    </xf>
    <xf numFmtId="17" fontId="89" fillId="0" borderId="19" xfId="0" applyNumberFormat="1" applyFont="1" applyFill="1" applyBorder="1" applyAlignment="1" quotePrefix="1">
      <alignment horizontal="center"/>
    </xf>
    <xf numFmtId="0" fontId="89" fillId="0" borderId="19" xfId="0" applyFont="1" applyFill="1" applyBorder="1" applyAlignment="1">
      <alignment horizontal="center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3 2" xfId="59"/>
    <cellStyle name="Normal 3_June-11 Jalpaiguri" xfId="60"/>
    <cellStyle name="Normal 3_Mar' 09_NREGS-Jalpaiguri" xfId="61"/>
    <cellStyle name="Normal_APD-II_Mar' 09_NREGS-Jalpaiguri" xfId="62"/>
    <cellStyle name="Normal_April, 08_NREGS" xfId="63"/>
    <cellStyle name="Note" xfId="64"/>
    <cellStyle name="Output" xfId="65"/>
    <cellStyle name="Percent" xfId="66"/>
    <cellStyle name="Percent 2" xfId="67"/>
    <cellStyle name="Title" xfId="68"/>
    <cellStyle name="Total" xfId="69"/>
    <cellStyle name="Warning Text" xfId="70"/>
  </cellStyles>
  <dxfs count="8">
    <dxf>
      <font>
        <b/>
        <i val="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rgb="FFFF0000"/>
      </font>
      <fill>
        <patternFill>
          <bgColor rgb="FFFFFF99"/>
        </patternFill>
      </fill>
      <border/>
    </dxf>
    <dxf>
      <font>
        <b/>
        <i val="0"/>
      </font>
      <fill>
        <patternFill>
          <bgColor rgb="FFFFFF99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0</xdr:rowOff>
    </xdr:from>
    <xdr:to>
      <xdr:col>1</xdr:col>
      <xdr:colOff>200025</xdr:colOff>
      <xdr:row>2</xdr:row>
      <xdr:rowOff>133350</xdr:rowOff>
    </xdr:to>
    <xdr:pic>
      <xdr:nvPicPr>
        <xdr:cNvPr id="1" name="Picture 1" descr="Mahatma Gandhi NREGA_Final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0"/>
          <a:ext cx="4762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7"/>
  <sheetViews>
    <sheetView tabSelected="1" view="pageBreakPreview" zoomScale="55" zoomScaleSheetLayoutView="55" zoomScalePageLayoutView="0" workbookViewId="0" topLeftCell="A1">
      <pane xSplit="2" topLeftCell="C1" activePane="topRight" state="frozen"/>
      <selection pane="topLeft" activeCell="A1" sqref="A1"/>
      <selection pane="topRight" activeCell="A2" sqref="A2:U33"/>
    </sheetView>
  </sheetViews>
  <sheetFormatPr defaultColWidth="9.140625" defaultRowHeight="15"/>
  <cols>
    <col min="1" max="1" width="6.28125" style="268" customWidth="1"/>
    <col min="2" max="2" width="26.28125" style="268" bestFit="1" customWidth="1"/>
    <col min="3" max="3" width="20.00390625" style="268" customWidth="1"/>
    <col min="4" max="7" width="17.28125" style="268" customWidth="1"/>
    <col min="8" max="8" width="16.28125" style="268" customWidth="1"/>
    <col min="9" max="9" width="18.421875" style="268" customWidth="1"/>
    <col min="10" max="10" width="18.140625" style="268" customWidth="1"/>
    <col min="11" max="11" width="16.140625" style="268" customWidth="1"/>
    <col min="12" max="12" width="18.57421875" style="268" customWidth="1"/>
    <col min="13" max="16" width="15.7109375" style="268" customWidth="1"/>
    <col min="17" max="17" width="20.7109375" style="268" customWidth="1"/>
    <col min="18" max="18" width="15.7109375" style="268" customWidth="1"/>
    <col min="19" max="21" width="12.7109375" style="268" customWidth="1"/>
    <col min="22" max="22" width="17.57421875" style="268" customWidth="1"/>
    <col min="23" max="23" width="23.57421875" style="268" customWidth="1"/>
    <col min="24" max="24" width="16.28125" style="248" customWidth="1"/>
    <col min="25" max="25" width="27.421875" style="248" customWidth="1"/>
    <col min="26" max="26" width="10.57421875" style="248" bestFit="1" customWidth="1"/>
    <col min="27" max="16384" width="9.140625" style="248" customWidth="1"/>
  </cols>
  <sheetData>
    <row r="1" spans="1:23" s="114" customFormat="1" ht="12" customHeight="1">
      <c r="A1" s="241"/>
      <c r="B1" s="113"/>
      <c r="C1" s="113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330"/>
      <c r="Q1" s="330"/>
      <c r="R1" s="330"/>
      <c r="S1" s="330"/>
      <c r="T1" s="241"/>
      <c r="U1" s="113"/>
      <c r="V1" s="113"/>
      <c r="W1" s="113"/>
    </row>
    <row r="2" spans="1:23" s="114" customFormat="1" ht="31.5" customHeight="1">
      <c r="A2" s="331" t="s">
        <v>123</v>
      </c>
      <c r="B2" s="331"/>
      <c r="C2" s="331"/>
      <c r="D2" s="331"/>
      <c r="E2" s="331"/>
      <c r="F2" s="331"/>
      <c r="G2" s="331"/>
      <c r="H2" s="331"/>
      <c r="I2" s="331"/>
      <c r="J2" s="331"/>
      <c r="K2" s="331"/>
      <c r="L2" s="331"/>
      <c r="M2" s="331"/>
      <c r="N2" s="331"/>
      <c r="O2" s="331"/>
      <c r="P2" s="331"/>
      <c r="Q2" s="331"/>
      <c r="R2" s="331"/>
      <c r="S2" s="331"/>
      <c r="T2" s="331"/>
      <c r="U2" s="331"/>
      <c r="V2" s="242"/>
      <c r="W2" s="242"/>
    </row>
    <row r="3" spans="1:23" s="114" customFormat="1" ht="15" customHeight="1">
      <c r="A3" s="243"/>
      <c r="B3" s="243"/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243"/>
      <c r="P3" s="243"/>
      <c r="Q3" s="243"/>
      <c r="R3" s="243"/>
      <c r="S3" s="322" t="s">
        <v>145</v>
      </c>
      <c r="T3" s="322"/>
      <c r="U3" s="113"/>
      <c r="V3" s="113"/>
      <c r="W3" s="113"/>
    </row>
    <row r="4" spans="1:23" s="114" customFormat="1" ht="24.75" customHeight="1">
      <c r="A4" s="332" t="s">
        <v>36</v>
      </c>
      <c r="B4" s="332"/>
      <c r="C4" s="332"/>
      <c r="D4" s="332"/>
      <c r="E4" s="332"/>
      <c r="F4" s="332"/>
      <c r="G4" s="332"/>
      <c r="H4" s="332"/>
      <c r="I4" s="332"/>
      <c r="J4" s="332"/>
      <c r="K4" s="332"/>
      <c r="L4" s="332"/>
      <c r="M4" s="332"/>
      <c r="N4" s="332"/>
      <c r="O4" s="332"/>
      <c r="P4" s="332"/>
      <c r="Q4" s="332"/>
      <c r="R4" s="332"/>
      <c r="S4" s="332"/>
      <c r="T4" s="332"/>
      <c r="U4" s="332"/>
      <c r="V4" s="244"/>
      <c r="W4" s="244"/>
    </row>
    <row r="5" spans="1:23" s="114" customFormat="1" ht="13.5" customHeight="1">
      <c r="A5" s="245"/>
      <c r="B5" s="245"/>
      <c r="C5" s="245"/>
      <c r="D5" s="245"/>
      <c r="E5" s="245"/>
      <c r="F5" s="245"/>
      <c r="G5" s="245"/>
      <c r="H5" s="245"/>
      <c r="I5" s="245"/>
      <c r="J5" s="245"/>
      <c r="K5" s="245"/>
      <c r="L5" s="245"/>
      <c r="M5" s="245"/>
      <c r="N5" s="245"/>
      <c r="O5" s="245"/>
      <c r="P5" s="245"/>
      <c r="Q5" s="245"/>
      <c r="R5" s="245"/>
      <c r="S5" s="246"/>
      <c r="T5" s="113"/>
      <c r="U5" s="113"/>
      <c r="V5" s="113"/>
      <c r="W5" s="113"/>
    </row>
    <row r="6" spans="1:23" ht="30.75" customHeight="1">
      <c r="A6" s="333" t="s">
        <v>150</v>
      </c>
      <c r="B6" s="333"/>
      <c r="C6" s="333"/>
      <c r="D6" s="333"/>
      <c r="E6" s="333"/>
      <c r="F6" s="333"/>
      <c r="G6" s="333"/>
      <c r="H6" s="333"/>
      <c r="I6" s="333"/>
      <c r="J6" s="333"/>
      <c r="K6" s="333"/>
      <c r="L6" s="333"/>
      <c r="M6" s="333"/>
      <c r="N6" s="333"/>
      <c r="O6" s="333"/>
      <c r="P6" s="333"/>
      <c r="Q6" s="333"/>
      <c r="R6" s="333"/>
      <c r="S6" s="333"/>
      <c r="T6" s="333"/>
      <c r="U6" s="333"/>
      <c r="V6" s="247"/>
      <c r="W6" s="247"/>
    </row>
    <row r="7" spans="1:23" s="255" customFormat="1" ht="35.25" customHeight="1">
      <c r="A7" s="249"/>
      <c r="B7" s="250"/>
      <c r="C7" s="251"/>
      <c r="D7" s="251"/>
      <c r="E7" s="251"/>
      <c r="F7" s="251"/>
      <c r="G7" s="251"/>
      <c r="H7" s="252"/>
      <c r="I7" s="251"/>
      <c r="J7" s="251"/>
      <c r="K7" s="251"/>
      <c r="L7" s="253"/>
      <c r="M7" s="253"/>
      <c r="N7" s="253"/>
      <c r="O7" s="251"/>
      <c r="P7" s="253"/>
      <c r="Q7" s="251"/>
      <c r="R7" s="251"/>
      <c r="S7" s="251"/>
      <c r="T7" s="254"/>
      <c r="U7" s="250"/>
      <c r="W7" s="256"/>
    </row>
    <row r="8" spans="1:21" s="258" customFormat="1" ht="20.25">
      <c r="A8" s="325">
        <v>1</v>
      </c>
      <c r="B8" s="325">
        <v>2</v>
      </c>
      <c r="C8" s="257"/>
      <c r="D8" s="325">
        <v>3</v>
      </c>
      <c r="E8" s="325"/>
      <c r="F8" s="325"/>
      <c r="G8" s="325"/>
      <c r="H8" s="325">
        <v>4</v>
      </c>
      <c r="I8" s="325">
        <v>5</v>
      </c>
      <c r="J8" s="325">
        <v>6</v>
      </c>
      <c r="K8" s="325">
        <v>7</v>
      </c>
      <c r="L8" s="325">
        <v>8</v>
      </c>
      <c r="M8" s="325">
        <v>9</v>
      </c>
      <c r="N8" s="325"/>
      <c r="O8" s="325"/>
      <c r="P8" s="325"/>
      <c r="Q8" s="325"/>
      <c r="R8" s="257"/>
      <c r="S8" s="325">
        <v>10</v>
      </c>
      <c r="T8" s="325">
        <v>11</v>
      </c>
      <c r="U8" s="325">
        <v>12</v>
      </c>
    </row>
    <row r="9" spans="1:21" s="258" customFormat="1" ht="20.25">
      <c r="A9" s="325"/>
      <c r="B9" s="325"/>
      <c r="C9" s="257"/>
      <c r="D9" s="257" t="s">
        <v>16</v>
      </c>
      <c r="E9" s="257" t="s">
        <v>17</v>
      </c>
      <c r="F9" s="257" t="s">
        <v>18</v>
      </c>
      <c r="G9" s="257" t="s">
        <v>19</v>
      </c>
      <c r="H9" s="325"/>
      <c r="I9" s="325">
        <v>5</v>
      </c>
      <c r="J9" s="325">
        <v>6</v>
      </c>
      <c r="K9" s="325">
        <v>7</v>
      </c>
      <c r="L9" s="325">
        <v>8</v>
      </c>
      <c r="M9" s="257" t="s">
        <v>16</v>
      </c>
      <c r="N9" s="257" t="s">
        <v>17</v>
      </c>
      <c r="O9" s="257" t="s">
        <v>18</v>
      </c>
      <c r="P9" s="257" t="s">
        <v>19</v>
      </c>
      <c r="Q9" s="257" t="s">
        <v>20</v>
      </c>
      <c r="R9" s="257"/>
      <c r="S9" s="325"/>
      <c r="T9" s="325"/>
      <c r="U9" s="325"/>
    </row>
    <row r="10" spans="1:23" s="261" customFormat="1" ht="76.5" customHeight="1">
      <c r="A10" s="325" t="s">
        <v>0</v>
      </c>
      <c r="B10" s="328" t="s">
        <v>21</v>
      </c>
      <c r="C10" s="325" t="s">
        <v>134</v>
      </c>
      <c r="D10" s="337" t="s">
        <v>1</v>
      </c>
      <c r="E10" s="337"/>
      <c r="F10" s="337"/>
      <c r="G10" s="337"/>
      <c r="H10" s="325" t="s">
        <v>6</v>
      </c>
      <c r="I10" s="325" t="s">
        <v>7</v>
      </c>
      <c r="J10" s="325" t="s">
        <v>8</v>
      </c>
      <c r="K10" s="325" t="s">
        <v>9</v>
      </c>
      <c r="L10" s="325" t="s">
        <v>10</v>
      </c>
      <c r="M10" s="325" t="s">
        <v>11</v>
      </c>
      <c r="N10" s="325"/>
      <c r="O10" s="325"/>
      <c r="P10" s="325"/>
      <c r="Q10" s="325"/>
      <c r="R10" s="325"/>
      <c r="S10" s="334" t="s">
        <v>13</v>
      </c>
      <c r="T10" s="334" t="s">
        <v>14</v>
      </c>
      <c r="U10" s="334" t="s">
        <v>15</v>
      </c>
      <c r="V10" s="260"/>
      <c r="W10" s="260"/>
    </row>
    <row r="11" spans="1:23" s="261" customFormat="1" ht="207.75" customHeight="1">
      <c r="A11" s="325"/>
      <c r="B11" s="328"/>
      <c r="C11" s="325"/>
      <c r="D11" s="259" t="s">
        <v>2</v>
      </c>
      <c r="E11" s="259" t="s">
        <v>3</v>
      </c>
      <c r="F11" s="259" t="s">
        <v>4</v>
      </c>
      <c r="G11" s="259" t="s">
        <v>5</v>
      </c>
      <c r="H11" s="325"/>
      <c r="I11" s="325"/>
      <c r="J11" s="325"/>
      <c r="K11" s="325"/>
      <c r="L11" s="325"/>
      <c r="M11" s="257" t="s">
        <v>2</v>
      </c>
      <c r="N11" s="257" t="s">
        <v>3</v>
      </c>
      <c r="O11" s="257" t="s">
        <v>4</v>
      </c>
      <c r="P11" s="257" t="s">
        <v>5</v>
      </c>
      <c r="Q11" s="257" t="s">
        <v>12</v>
      </c>
      <c r="R11" s="257" t="s">
        <v>109</v>
      </c>
      <c r="S11" s="334"/>
      <c r="T11" s="334"/>
      <c r="U11" s="334"/>
      <c r="V11" s="336" t="s">
        <v>139</v>
      </c>
      <c r="W11" s="334" t="s">
        <v>124</v>
      </c>
    </row>
    <row r="12" spans="1:23" s="258" customFormat="1" ht="42" customHeight="1">
      <c r="A12" s="257">
        <v>1</v>
      </c>
      <c r="B12" s="257">
        <v>2</v>
      </c>
      <c r="C12" s="257">
        <v>3</v>
      </c>
      <c r="D12" s="257" t="s">
        <v>111</v>
      </c>
      <c r="E12" s="257" t="s">
        <v>112</v>
      </c>
      <c r="F12" s="257" t="s">
        <v>113</v>
      </c>
      <c r="G12" s="257" t="s">
        <v>114</v>
      </c>
      <c r="H12" s="257">
        <v>4</v>
      </c>
      <c r="I12" s="257">
        <v>5</v>
      </c>
      <c r="J12" s="257">
        <v>6</v>
      </c>
      <c r="K12" s="257">
        <v>7</v>
      </c>
      <c r="L12" s="257">
        <v>8</v>
      </c>
      <c r="M12" s="257" t="s">
        <v>115</v>
      </c>
      <c r="N12" s="257" t="s">
        <v>116</v>
      </c>
      <c r="O12" s="257" t="s">
        <v>117</v>
      </c>
      <c r="P12" s="257" t="s">
        <v>118</v>
      </c>
      <c r="Q12" s="257" t="s">
        <v>119</v>
      </c>
      <c r="R12" s="257" t="s">
        <v>110</v>
      </c>
      <c r="S12" s="257">
        <v>10</v>
      </c>
      <c r="T12" s="257">
        <v>11</v>
      </c>
      <c r="U12" s="257">
        <v>12</v>
      </c>
      <c r="V12" s="336"/>
      <c r="W12" s="335"/>
    </row>
    <row r="13" spans="1:26" s="265" customFormat="1" ht="47.25" customHeight="1">
      <c r="A13" s="99">
        <v>1</v>
      </c>
      <c r="B13" s="99" t="s">
        <v>22</v>
      </c>
      <c r="C13" s="99">
        <v>40448</v>
      </c>
      <c r="D13" s="99">
        <v>21046</v>
      </c>
      <c r="E13" s="99">
        <v>8586</v>
      </c>
      <c r="F13" s="99">
        <v>10816</v>
      </c>
      <c r="G13" s="99">
        <f>SUM(D13:F13)</f>
        <v>40448</v>
      </c>
      <c r="H13" s="99">
        <v>11327</v>
      </c>
      <c r="I13" s="99">
        <v>8738</v>
      </c>
      <c r="J13" s="262">
        <v>11327</v>
      </c>
      <c r="K13" s="262">
        <v>2626</v>
      </c>
      <c r="L13" s="99">
        <v>264830</v>
      </c>
      <c r="M13" s="100">
        <v>1.4904918999999996</v>
      </c>
      <c r="N13" s="100">
        <v>0.8427133</v>
      </c>
      <c r="O13" s="100">
        <v>0.49716479999999996</v>
      </c>
      <c r="P13" s="100">
        <v>2.8640299999999996</v>
      </c>
      <c r="Q13" s="100">
        <v>1.4019761000000002</v>
      </c>
      <c r="R13" s="100">
        <v>0.06689479999999999</v>
      </c>
      <c r="S13" s="99">
        <v>0</v>
      </c>
      <c r="T13" s="99">
        <v>687</v>
      </c>
      <c r="U13" s="99">
        <v>11</v>
      </c>
      <c r="V13" s="100">
        <f>(Q13/P13)*100</f>
        <v>48.95116671263919</v>
      </c>
      <c r="W13" s="263">
        <f>(P13*100000)/J13</f>
        <v>25.284982784497213</v>
      </c>
      <c r="X13" s="264">
        <f>V13</f>
        <v>48.95116671263919</v>
      </c>
      <c r="Y13" s="264"/>
      <c r="Z13" s="264"/>
    </row>
    <row r="14" spans="1:26" s="265" customFormat="1" ht="53.25" customHeight="1">
      <c r="A14" s="99">
        <v>2</v>
      </c>
      <c r="B14" s="99" t="s">
        <v>23</v>
      </c>
      <c r="C14" s="99">
        <v>45348</v>
      </c>
      <c r="D14" s="99">
        <v>17364</v>
      </c>
      <c r="E14" s="99">
        <v>5206</v>
      </c>
      <c r="F14" s="99">
        <v>22778</v>
      </c>
      <c r="G14" s="99">
        <v>45348</v>
      </c>
      <c r="H14" s="99">
        <v>18492</v>
      </c>
      <c r="I14" s="99">
        <v>10139</v>
      </c>
      <c r="J14" s="99">
        <v>18492</v>
      </c>
      <c r="K14" s="99">
        <v>1912</v>
      </c>
      <c r="L14" s="99">
        <v>307339</v>
      </c>
      <c r="M14" s="100">
        <v>1.8875499999999998</v>
      </c>
      <c r="N14" s="100">
        <v>0.81859</v>
      </c>
      <c r="O14" s="100">
        <v>1.3159699999999999</v>
      </c>
      <c r="P14" s="100">
        <v>4.02211</v>
      </c>
      <c r="Q14" s="100">
        <v>1.3556599999999999</v>
      </c>
      <c r="R14" s="100">
        <v>1.8665860000000003</v>
      </c>
      <c r="S14" s="99">
        <v>61</v>
      </c>
      <c r="T14" s="99">
        <v>576</v>
      </c>
      <c r="U14" s="99">
        <v>113</v>
      </c>
      <c r="V14" s="100">
        <f aca="true" t="shared" si="0" ref="V14:V26">(Q14/P14)*100</f>
        <v>33.70519453719565</v>
      </c>
      <c r="W14" s="263">
        <f aca="true" t="shared" si="1" ref="W14:W26">(P14*100000)/J14</f>
        <v>21.75054077438892</v>
      </c>
      <c r="X14" s="264">
        <f aca="true" t="shared" si="2" ref="X14:X26">V14</f>
        <v>33.70519453719565</v>
      </c>
      <c r="Y14" s="264"/>
      <c r="Z14" s="264"/>
    </row>
    <row r="15" spans="1:26" s="265" customFormat="1" ht="47.25" customHeight="1">
      <c r="A15" s="99">
        <v>3</v>
      </c>
      <c r="B15" s="99" t="s">
        <v>24</v>
      </c>
      <c r="C15" s="99">
        <v>78560</v>
      </c>
      <c r="D15" s="99">
        <v>39105</v>
      </c>
      <c r="E15" s="99">
        <v>16764</v>
      </c>
      <c r="F15" s="99">
        <v>22691</v>
      </c>
      <c r="G15" s="99">
        <v>78560</v>
      </c>
      <c r="H15" s="99">
        <v>41313</v>
      </c>
      <c r="I15" s="99">
        <v>22651</v>
      </c>
      <c r="J15" s="99">
        <v>35201</v>
      </c>
      <c r="K15" s="262">
        <v>32361</v>
      </c>
      <c r="L15" s="99">
        <v>914397</v>
      </c>
      <c r="M15" s="100">
        <v>3.92564</v>
      </c>
      <c r="N15" s="100">
        <v>1.90185</v>
      </c>
      <c r="O15" s="100">
        <v>1.98927</v>
      </c>
      <c r="P15" s="100">
        <v>7.81676</v>
      </c>
      <c r="Q15" s="266">
        <v>2.62274</v>
      </c>
      <c r="R15" s="266">
        <v>0.10854</v>
      </c>
      <c r="S15" s="99">
        <v>0</v>
      </c>
      <c r="T15" s="99">
        <v>78</v>
      </c>
      <c r="U15" s="99">
        <v>10</v>
      </c>
      <c r="V15" s="100">
        <f t="shared" si="0"/>
        <v>33.55277634211617</v>
      </c>
      <c r="W15" s="263">
        <f t="shared" si="1"/>
        <v>22.20607369108832</v>
      </c>
      <c r="X15" s="264">
        <f t="shared" si="2"/>
        <v>33.55277634211617</v>
      </c>
      <c r="Y15" s="264"/>
      <c r="Z15" s="264"/>
    </row>
    <row r="16" spans="1:26" s="314" customFormat="1" ht="47.25" customHeight="1">
      <c r="A16" s="99">
        <v>4</v>
      </c>
      <c r="B16" s="99" t="s">
        <v>25</v>
      </c>
      <c r="C16" s="99">
        <v>54234</v>
      </c>
      <c r="D16" s="99">
        <v>24544</v>
      </c>
      <c r="E16" s="99">
        <v>10257</v>
      </c>
      <c r="F16" s="99">
        <v>19433</v>
      </c>
      <c r="G16" s="99">
        <v>54234</v>
      </c>
      <c r="H16" s="99">
        <v>17403</v>
      </c>
      <c r="I16" s="99">
        <v>19230</v>
      </c>
      <c r="J16" s="99">
        <v>19297</v>
      </c>
      <c r="K16" s="99">
        <v>2594</v>
      </c>
      <c r="L16" s="99">
        <v>572990</v>
      </c>
      <c r="M16" s="277">
        <v>1.09657</v>
      </c>
      <c r="N16" s="277">
        <v>0.79594</v>
      </c>
      <c r="O16" s="277">
        <v>0.8812799999999998</v>
      </c>
      <c r="P16" s="100">
        <v>2.7737899999999995</v>
      </c>
      <c r="Q16" s="266">
        <v>1.45082</v>
      </c>
      <c r="R16" s="266">
        <v>0.3950199999999999</v>
      </c>
      <c r="S16" s="99">
        <v>15</v>
      </c>
      <c r="T16" s="99">
        <v>707</v>
      </c>
      <c r="U16" s="262">
        <v>24</v>
      </c>
      <c r="V16" s="100">
        <f t="shared" si="0"/>
        <v>52.304608495956806</v>
      </c>
      <c r="W16" s="263">
        <f t="shared" si="1"/>
        <v>14.374203244027566</v>
      </c>
      <c r="X16" s="264">
        <f t="shared" si="2"/>
        <v>52.304608495956806</v>
      </c>
      <c r="Y16" s="264"/>
      <c r="Z16" s="264"/>
    </row>
    <row r="17" spans="1:26" s="265" customFormat="1" ht="47.25" customHeight="1">
      <c r="A17" s="99">
        <v>5</v>
      </c>
      <c r="B17" s="99" t="s">
        <v>26</v>
      </c>
      <c r="C17" s="99">
        <v>61233</v>
      </c>
      <c r="D17" s="99">
        <v>8929</v>
      </c>
      <c r="E17" s="99">
        <v>31840</v>
      </c>
      <c r="F17" s="99">
        <v>19633</v>
      </c>
      <c r="G17" s="99">
        <v>60402</v>
      </c>
      <c r="H17" s="99">
        <v>27385</v>
      </c>
      <c r="I17" s="99">
        <v>17215</v>
      </c>
      <c r="J17" s="99">
        <v>27385</v>
      </c>
      <c r="K17" s="99">
        <v>1352</v>
      </c>
      <c r="L17" s="99">
        <v>521894</v>
      </c>
      <c r="M17" s="107">
        <v>0.95315</v>
      </c>
      <c r="N17" s="107">
        <v>3.27558</v>
      </c>
      <c r="O17" s="107">
        <v>1.91336</v>
      </c>
      <c r="P17" s="100">
        <v>6.14209</v>
      </c>
      <c r="Q17" s="266">
        <v>2.8081199999999997</v>
      </c>
      <c r="R17" s="266">
        <v>0.1719104</v>
      </c>
      <c r="S17" s="262">
        <v>115</v>
      </c>
      <c r="T17" s="262">
        <v>1289</v>
      </c>
      <c r="U17" s="262">
        <v>27</v>
      </c>
      <c r="V17" s="100">
        <f t="shared" si="0"/>
        <v>45.71929099052603</v>
      </c>
      <c r="W17" s="263">
        <f t="shared" si="1"/>
        <v>22.428665327734162</v>
      </c>
      <c r="X17" s="264">
        <f t="shared" si="2"/>
        <v>45.71929099052603</v>
      </c>
      <c r="Y17" s="264"/>
      <c r="Z17" s="264"/>
    </row>
    <row r="18" spans="1:26" s="265" customFormat="1" ht="47.25" customHeight="1">
      <c r="A18" s="99">
        <v>6</v>
      </c>
      <c r="B18" s="99" t="s">
        <v>27</v>
      </c>
      <c r="C18" s="262">
        <v>41075</v>
      </c>
      <c r="D18" s="262">
        <v>16920</v>
      </c>
      <c r="E18" s="262">
        <v>13844</v>
      </c>
      <c r="F18" s="262">
        <v>10028</v>
      </c>
      <c r="G18" s="99">
        <v>41075</v>
      </c>
      <c r="H18" s="262">
        <v>25643</v>
      </c>
      <c r="I18" s="99">
        <v>28368</v>
      </c>
      <c r="J18" s="262">
        <v>24242</v>
      </c>
      <c r="K18" s="262">
        <v>6925</v>
      </c>
      <c r="L18" s="99">
        <v>860026</v>
      </c>
      <c r="M18" s="277">
        <v>2.0124000000000004</v>
      </c>
      <c r="N18" s="277">
        <v>0.9904100000000001</v>
      </c>
      <c r="O18" s="277">
        <v>6.955150000000001</v>
      </c>
      <c r="P18" s="100">
        <v>9.957960000000002</v>
      </c>
      <c r="Q18" s="266">
        <v>2.32259</v>
      </c>
      <c r="R18" s="100">
        <v>0.25</v>
      </c>
      <c r="S18" s="99">
        <v>7</v>
      </c>
      <c r="T18" s="99">
        <v>335</v>
      </c>
      <c r="U18" s="99">
        <v>44</v>
      </c>
      <c r="V18" s="100">
        <f t="shared" si="0"/>
        <v>23.323953902204863</v>
      </c>
      <c r="W18" s="263">
        <f t="shared" si="1"/>
        <v>41.07730385281743</v>
      </c>
      <c r="X18" s="264">
        <f t="shared" si="2"/>
        <v>23.323953902204863</v>
      </c>
      <c r="Y18" s="264"/>
      <c r="Z18" s="264"/>
    </row>
    <row r="19" spans="1:26" s="265" customFormat="1" ht="47.25" customHeight="1">
      <c r="A19" s="99">
        <v>7</v>
      </c>
      <c r="B19" s="99" t="s">
        <v>125</v>
      </c>
      <c r="C19" s="307">
        <v>39710</v>
      </c>
      <c r="D19" s="307">
        <v>6947</v>
      </c>
      <c r="E19" s="307">
        <v>16704</v>
      </c>
      <c r="F19" s="307">
        <v>16059</v>
      </c>
      <c r="G19" s="307">
        <v>39710</v>
      </c>
      <c r="H19" s="307">
        <v>14904</v>
      </c>
      <c r="I19" s="307">
        <v>18836</v>
      </c>
      <c r="J19" s="307">
        <v>14904</v>
      </c>
      <c r="K19" s="307">
        <v>1786</v>
      </c>
      <c r="L19" s="313">
        <v>570997</v>
      </c>
      <c r="M19" s="308">
        <v>0.46329699999999996</v>
      </c>
      <c r="N19" s="308">
        <v>0.7370260000000001</v>
      </c>
      <c r="O19" s="308">
        <v>0.780767</v>
      </c>
      <c r="P19" s="308">
        <v>1.98109</v>
      </c>
      <c r="Q19" s="308">
        <v>1.0979283</v>
      </c>
      <c r="R19" s="308">
        <v>0.3142295</v>
      </c>
      <c r="S19" s="307">
        <v>2</v>
      </c>
      <c r="T19" s="307">
        <v>0</v>
      </c>
      <c r="U19" s="262">
        <v>0</v>
      </c>
      <c r="V19" s="100" t="e">
        <f>(#REF!/#REF!)*100</f>
        <v>#REF!</v>
      </c>
      <c r="W19" s="263" t="e">
        <f>(#REF!*100000)/#REF!</f>
        <v>#REF!</v>
      </c>
      <c r="X19" s="264" t="e">
        <f t="shared" si="2"/>
        <v>#REF!</v>
      </c>
      <c r="Y19" s="264"/>
      <c r="Z19" s="264"/>
    </row>
    <row r="20" spans="1:26" s="265" customFormat="1" ht="47.25" customHeight="1">
      <c r="A20" s="99">
        <v>8</v>
      </c>
      <c r="B20" s="99" t="s">
        <v>29</v>
      </c>
      <c r="C20" s="99">
        <v>58666</v>
      </c>
      <c r="D20" s="99">
        <v>18380</v>
      </c>
      <c r="E20" s="99">
        <v>21485</v>
      </c>
      <c r="F20" s="99">
        <v>18801</v>
      </c>
      <c r="G20" s="99">
        <v>58666</v>
      </c>
      <c r="H20" s="99">
        <v>16702</v>
      </c>
      <c r="I20" s="99">
        <v>14431</v>
      </c>
      <c r="J20" s="99">
        <v>16702</v>
      </c>
      <c r="K20" s="99">
        <v>3439</v>
      </c>
      <c r="L20" s="99">
        <v>437476</v>
      </c>
      <c r="M20" s="277">
        <v>0.95033</v>
      </c>
      <c r="N20" s="107">
        <v>0.9566799999999999</v>
      </c>
      <c r="O20" s="107">
        <v>1.17081</v>
      </c>
      <c r="P20" s="100">
        <v>3.07782</v>
      </c>
      <c r="Q20" s="266">
        <v>1.23868</v>
      </c>
      <c r="R20" s="266">
        <v>0</v>
      </c>
      <c r="S20" s="262">
        <v>1</v>
      </c>
      <c r="T20" s="262">
        <v>274</v>
      </c>
      <c r="U20" s="262">
        <v>26</v>
      </c>
      <c r="V20" s="100">
        <v>62.09622058054806</v>
      </c>
      <c r="W20" s="263">
        <v>21.21039273310179</v>
      </c>
      <c r="X20" s="264">
        <f t="shared" si="2"/>
        <v>62.09622058054806</v>
      </c>
      <c r="Y20" s="264"/>
      <c r="Z20" s="264"/>
    </row>
    <row r="21" spans="1:26" s="265" customFormat="1" ht="47.25" customHeight="1">
      <c r="A21" s="99">
        <v>9</v>
      </c>
      <c r="B21" s="99" t="s">
        <v>30</v>
      </c>
      <c r="C21" s="99">
        <v>23995</v>
      </c>
      <c r="D21" s="99">
        <v>5863</v>
      </c>
      <c r="E21" s="99">
        <v>12031</v>
      </c>
      <c r="F21" s="99">
        <v>6066</v>
      </c>
      <c r="G21" s="99">
        <v>23960</v>
      </c>
      <c r="H21" s="99">
        <v>15128</v>
      </c>
      <c r="I21" s="99">
        <v>6832</v>
      </c>
      <c r="J21" s="99">
        <v>15128</v>
      </c>
      <c r="K21" s="99">
        <v>956</v>
      </c>
      <c r="L21" s="99">
        <v>207079</v>
      </c>
      <c r="M21" s="107">
        <v>0.95186</v>
      </c>
      <c r="N21" s="107">
        <v>1.44151</v>
      </c>
      <c r="O21" s="107">
        <v>0.63233</v>
      </c>
      <c r="P21" s="100">
        <v>3.0257</v>
      </c>
      <c r="Q21" s="100">
        <v>1.4893</v>
      </c>
      <c r="R21" s="100">
        <v>0.00954</v>
      </c>
      <c r="S21" s="99">
        <v>7</v>
      </c>
      <c r="T21" s="99">
        <v>193</v>
      </c>
      <c r="U21" s="99">
        <v>88</v>
      </c>
      <c r="V21" s="100">
        <f t="shared" si="0"/>
        <v>49.22166771325644</v>
      </c>
      <c r="W21" s="263">
        <f t="shared" si="1"/>
        <v>20.000661025912216</v>
      </c>
      <c r="X21" s="264">
        <f t="shared" si="2"/>
        <v>49.22166771325644</v>
      </c>
      <c r="Y21" s="264"/>
      <c r="Z21" s="264"/>
    </row>
    <row r="22" spans="1:26" s="265" customFormat="1" ht="47.25" customHeight="1">
      <c r="A22" s="99">
        <v>10</v>
      </c>
      <c r="B22" s="99" t="s">
        <v>31</v>
      </c>
      <c r="C22" s="99">
        <v>68606</v>
      </c>
      <c r="D22" s="99">
        <f>48485+109</f>
        <v>48594</v>
      </c>
      <c r="E22" s="99">
        <v>1004</v>
      </c>
      <c r="F22" s="99">
        <f>18261+1344</f>
        <v>19605</v>
      </c>
      <c r="G22" s="99">
        <v>67750</v>
      </c>
      <c r="H22" s="99">
        <v>13505</v>
      </c>
      <c r="I22" s="99">
        <v>18134</v>
      </c>
      <c r="J22" s="99">
        <v>24343</v>
      </c>
      <c r="K22" s="99">
        <v>9032</v>
      </c>
      <c r="L22" s="99">
        <v>846904</v>
      </c>
      <c r="M22" s="107">
        <v>1.7204400000000002</v>
      </c>
      <c r="N22" s="107">
        <v>0.05408</v>
      </c>
      <c r="O22" s="107">
        <v>1.2772700000000001</v>
      </c>
      <c r="P22" s="100">
        <v>3.05179</v>
      </c>
      <c r="Q22" s="266">
        <v>0.2555053274</v>
      </c>
      <c r="R22" s="266">
        <v>0.031335600000000005</v>
      </c>
      <c r="S22" s="99">
        <v>0</v>
      </c>
      <c r="T22" s="99">
        <v>378</v>
      </c>
      <c r="U22" s="262">
        <v>5</v>
      </c>
      <c r="V22" s="100">
        <f t="shared" si="0"/>
        <v>8.372310263812386</v>
      </c>
      <c r="W22" s="263">
        <f t="shared" si="1"/>
        <v>12.536622437661752</v>
      </c>
      <c r="X22" s="264">
        <f t="shared" si="2"/>
        <v>8.372310263812386</v>
      </c>
      <c r="Y22" s="264"/>
      <c r="Z22" s="264"/>
    </row>
    <row r="23" spans="1:26" s="265" customFormat="1" ht="47.25" customHeight="1">
      <c r="A23" s="99">
        <v>11</v>
      </c>
      <c r="B23" s="99" t="s">
        <v>32</v>
      </c>
      <c r="C23" s="99">
        <v>26423</v>
      </c>
      <c r="D23" s="99">
        <v>4066</v>
      </c>
      <c r="E23" s="99">
        <v>15342</v>
      </c>
      <c r="F23" s="99">
        <v>6959</v>
      </c>
      <c r="G23" s="99">
        <v>26367</v>
      </c>
      <c r="H23" s="99">
        <v>13903</v>
      </c>
      <c r="I23" s="99">
        <v>7482</v>
      </c>
      <c r="J23" s="99">
        <v>13903</v>
      </c>
      <c r="K23" s="99">
        <v>6142</v>
      </c>
      <c r="L23" s="99">
        <v>642731</v>
      </c>
      <c r="M23" s="107">
        <v>0.53301</v>
      </c>
      <c r="N23" s="107">
        <v>1.48874</v>
      </c>
      <c r="O23" s="107">
        <v>0.71722</v>
      </c>
      <c r="P23" s="100">
        <v>2.73897</v>
      </c>
      <c r="Q23" s="277">
        <v>1.0841</v>
      </c>
      <c r="R23" s="277">
        <v>0.29899</v>
      </c>
      <c r="S23" s="262">
        <v>1</v>
      </c>
      <c r="T23" s="262">
        <v>282</v>
      </c>
      <c r="U23" s="262">
        <v>0</v>
      </c>
      <c r="V23" s="100">
        <f t="shared" si="0"/>
        <v>39.58057225891485</v>
      </c>
      <c r="W23" s="263">
        <f t="shared" si="1"/>
        <v>19.700568222685753</v>
      </c>
      <c r="X23" s="264">
        <f t="shared" si="2"/>
        <v>39.58057225891485</v>
      </c>
      <c r="Y23" s="264"/>
      <c r="Z23" s="264"/>
    </row>
    <row r="24" spans="1:26" s="265" customFormat="1" ht="51" customHeight="1">
      <c r="A24" s="99">
        <v>12</v>
      </c>
      <c r="B24" s="99" t="s">
        <v>33</v>
      </c>
      <c r="C24" s="99">
        <v>50966</v>
      </c>
      <c r="D24" s="99">
        <v>30252</v>
      </c>
      <c r="E24" s="99">
        <v>2773</v>
      </c>
      <c r="F24" s="99">
        <v>17885</v>
      </c>
      <c r="G24" s="99">
        <v>50910</v>
      </c>
      <c r="H24" s="262">
        <v>13590</v>
      </c>
      <c r="I24" s="99">
        <v>9002</v>
      </c>
      <c r="J24" s="262">
        <v>13590</v>
      </c>
      <c r="K24" s="262">
        <v>5341</v>
      </c>
      <c r="L24" s="99">
        <v>272761</v>
      </c>
      <c r="M24" s="277">
        <v>0.8976799999999999</v>
      </c>
      <c r="N24" s="277">
        <v>0.025050000000000003</v>
      </c>
      <c r="O24" s="277">
        <v>0.79666</v>
      </c>
      <c r="P24" s="100">
        <v>1.7193900000000002</v>
      </c>
      <c r="Q24" s="266">
        <v>0.78797</v>
      </c>
      <c r="R24" s="266">
        <v>0.53746</v>
      </c>
      <c r="S24" s="99">
        <v>0</v>
      </c>
      <c r="T24" s="99">
        <v>535</v>
      </c>
      <c r="U24" s="99">
        <v>11</v>
      </c>
      <c r="V24" s="100">
        <f t="shared" si="0"/>
        <v>45.82846241981167</v>
      </c>
      <c r="W24" s="263">
        <f t="shared" si="1"/>
        <v>12.651876379690952</v>
      </c>
      <c r="X24" s="264">
        <f t="shared" si="2"/>
        <v>45.82846241981167</v>
      </c>
      <c r="Y24" s="264"/>
      <c r="Z24" s="264"/>
    </row>
    <row r="25" spans="1:26" s="301" customFormat="1" ht="53.25" customHeight="1">
      <c r="A25" s="99">
        <v>13</v>
      </c>
      <c r="B25" s="99" t="s">
        <v>34</v>
      </c>
      <c r="C25" s="99">
        <v>58406</v>
      </c>
      <c r="D25" s="99">
        <v>34826</v>
      </c>
      <c r="E25" s="99">
        <v>3976</v>
      </c>
      <c r="F25" s="99">
        <v>19604</v>
      </c>
      <c r="G25" s="99">
        <v>58406</v>
      </c>
      <c r="H25" s="99">
        <v>22814</v>
      </c>
      <c r="I25" s="99">
        <v>8986</v>
      </c>
      <c r="J25" s="99">
        <v>22814</v>
      </c>
      <c r="K25" s="99">
        <v>7911</v>
      </c>
      <c r="L25" s="99">
        <v>272373</v>
      </c>
      <c r="M25" s="100">
        <v>1.99899</v>
      </c>
      <c r="N25" s="100">
        <v>0.16319</v>
      </c>
      <c r="O25" s="100">
        <v>1.01943</v>
      </c>
      <c r="P25" s="100">
        <v>3.18161</v>
      </c>
      <c r="Q25" s="266">
        <v>0.89759</v>
      </c>
      <c r="R25" s="266">
        <v>0.33161</v>
      </c>
      <c r="S25" s="262">
        <v>4</v>
      </c>
      <c r="T25" s="262">
        <v>391</v>
      </c>
      <c r="U25" s="262">
        <v>9</v>
      </c>
      <c r="V25" s="100">
        <f t="shared" si="0"/>
        <v>28.21181728747395</v>
      </c>
      <c r="W25" s="263">
        <f t="shared" si="1"/>
        <v>13.945866573156833</v>
      </c>
      <c r="X25" s="264">
        <f t="shared" si="2"/>
        <v>28.21181728747395</v>
      </c>
      <c r="Y25" s="264"/>
      <c r="Z25" s="264"/>
    </row>
    <row r="26" spans="1:24" s="267" customFormat="1" ht="47.25" customHeight="1">
      <c r="A26" s="99"/>
      <c r="B26" s="99" t="s">
        <v>35</v>
      </c>
      <c r="C26" s="99">
        <f aca="true" t="shared" si="3" ref="C26:P26">SUM(C13:C25)</f>
        <v>647670</v>
      </c>
      <c r="D26" s="99">
        <f t="shared" si="3"/>
        <v>276836</v>
      </c>
      <c r="E26" s="99">
        <f t="shared" si="3"/>
        <v>159812</v>
      </c>
      <c r="F26" s="99">
        <f t="shared" si="3"/>
        <v>210358</v>
      </c>
      <c r="G26" s="99">
        <f t="shared" si="3"/>
        <v>645836</v>
      </c>
      <c r="H26" s="99">
        <f t="shared" si="3"/>
        <v>252109</v>
      </c>
      <c r="I26" s="99">
        <f t="shared" si="3"/>
        <v>190044</v>
      </c>
      <c r="J26" s="99">
        <f t="shared" si="3"/>
        <v>257328</v>
      </c>
      <c r="K26" s="99">
        <f t="shared" si="3"/>
        <v>82377</v>
      </c>
      <c r="L26" s="99">
        <f t="shared" si="3"/>
        <v>6691797</v>
      </c>
      <c r="M26" s="100">
        <f t="shared" si="3"/>
        <v>18.8814089</v>
      </c>
      <c r="N26" s="100">
        <f t="shared" si="3"/>
        <v>13.491359300000004</v>
      </c>
      <c r="O26" s="100">
        <f t="shared" si="3"/>
        <v>19.9466818</v>
      </c>
      <c r="P26" s="100">
        <f t="shared" si="3"/>
        <v>52.35311</v>
      </c>
      <c r="Q26" s="100">
        <f>SUM(Q13:Q25)</f>
        <v>18.812979727400002</v>
      </c>
      <c r="R26" s="100">
        <f>SUM(R13:R25)</f>
        <v>4.3821163</v>
      </c>
      <c r="S26" s="99">
        <f>SUM(S13:S25)</f>
        <v>213</v>
      </c>
      <c r="T26" s="99">
        <f>SUM(T13:T25)</f>
        <v>5725</v>
      </c>
      <c r="U26" s="99">
        <f>SUM(U13:U25)</f>
        <v>368</v>
      </c>
      <c r="V26" s="274">
        <f t="shared" si="0"/>
        <v>35.93478921767972</v>
      </c>
      <c r="W26" s="275">
        <f t="shared" si="1"/>
        <v>20.34489445377106</v>
      </c>
      <c r="X26" s="264">
        <f t="shared" si="2"/>
        <v>35.93478921767972</v>
      </c>
    </row>
    <row r="27" spans="1:2" s="267" customFormat="1" ht="36" customHeight="1">
      <c r="A27" s="265"/>
      <c r="B27" s="265"/>
    </row>
    <row r="28" spans="1:21" s="267" customFormat="1" ht="24.75" customHeight="1">
      <c r="A28" s="265"/>
      <c r="C28" s="276"/>
      <c r="D28" s="276"/>
      <c r="E28" s="276"/>
      <c r="F28" s="276"/>
      <c r="G28" s="276"/>
      <c r="H28" s="276"/>
      <c r="I28" s="276"/>
      <c r="J28" s="276"/>
      <c r="K28" s="276"/>
      <c r="L28" s="276"/>
      <c r="M28" s="276"/>
      <c r="N28" s="276"/>
      <c r="O28" s="276"/>
      <c r="P28" s="276"/>
      <c r="Q28" s="276"/>
      <c r="R28" s="276"/>
      <c r="S28" s="276"/>
      <c r="T28" s="276"/>
      <c r="U28" s="276"/>
    </row>
    <row r="29" spans="1:23" s="267" customFormat="1" ht="32.25" customHeight="1">
      <c r="A29" s="265"/>
      <c r="B29" s="327"/>
      <c r="C29" s="327"/>
      <c r="D29" s="327"/>
      <c r="E29" s="327"/>
      <c r="F29" s="327"/>
      <c r="G29" s="327"/>
      <c r="H29" s="327"/>
      <c r="I29" s="327"/>
      <c r="J29" s="327"/>
      <c r="K29" s="327"/>
      <c r="L29" s="265"/>
      <c r="M29" s="264"/>
      <c r="N29" s="264"/>
      <c r="O29" s="265"/>
      <c r="P29" s="329" t="s">
        <v>120</v>
      </c>
      <c r="Q29" s="329"/>
      <c r="R29" s="329"/>
      <c r="S29" s="329"/>
      <c r="T29" s="329"/>
      <c r="U29" s="329"/>
      <c r="V29" s="265"/>
      <c r="W29" s="265"/>
    </row>
    <row r="30" spans="1:23" ht="26.25" customHeight="1">
      <c r="A30" s="248"/>
      <c r="B30" s="323"/>
      <c r="C30" s="323"/>
      <c r="D30" s="323"/>
      <c r="E30" s="323"/>
      <c r="F30" s="323"/>
      <c r="G30" s="323"/>
      <c r="H30" s="323"/>
      <c r="I30" s="323"/>
      <c r="J30" s="323"/>
      <c r="K30" s="323"/>
      <c r="L30" s="323"/>
      <c r="M30" s="323"/>
      <c r="N30" s="323"/>
      <c r="O30" s="323"/>
      <c r="P30" s="326" t="s">
        <v>121</v>
      </c>
      <c r="Q30" s="326"/>
      <c r="R30" s="326"/>
      <c r="S30" s="326"/>
      <c r="T30" s="326"/>
      <c r="U30" s="326"/>
      <c r="V30" s="248"/>
      <c r="W30" s="248"/>
    </row>
    <row r="31" spans="2:21" ht="26.25" customHeight="1">
      <c r="B31" s="323"/>
      <c r="C31" s="323"/>
      <c r="D31" s="323"/>
      <c r="E31" s="323"/>
      <c r="F31" s="323"/>
      <c r="G31" s="323"/>
      <c r="H31" s="323"/>
      <c r="I31" s="323"/>
      <c r="J31" s="323"/>
      <c r="K31" s="323"/>
      <c r="L31" s="323"/>
      <c r="M31" s="323"/>
      <c r="N31" s="323"/>
      <c r="O31" s="323"/>
      <c r="P31" s="320" t="s">
        <v>106</v>
      </c>
      <c r="Q31" s="320"/>
      <c r="R31" s="320"/>
      <c r="S31" s="320"/>
      <c r="T31" s="320"/>
      <c r="U31" s="320"/>
    </row>
    <row r="32" spans="2:21" ht="24" customHeight="1">
      <c r="B32" s="323"/>
      <c r="C32" s="323"/>
      <c r="D32" s="323"/>
      <c r="E32" s="323"/>
      <c r="F32" s="323"/>
      <c r="G32" s="323"/>
      <c r="H32" s="323"/>
      <c r="I32" s="323"/>
      <c r="J32" s="323"/>
      <c r="K32" s="323"/>
      <c r="L32" s="323"/>
      <c r="M32" s="323"/>
      <c r="N32" s="323"/>
      <c r="O32" s="323"/>
      <c r="P32" s="321" t="s">
        <v>122</v>
      </c>
      <c r="Q32" s="321"/>
      <c r="R32" s="321"/>
      <c r="S32" s="321"/>
      <c r="T32" s="321"/>
      <c r="U32" s="321"/>
    </row>
    <row r="33" spans="2:21" ht="19.5" customHeight="1">
      <c r="B33" s="323"/>
      <c r="C33" s="323"/>
      <c r="D33" s="323"/>
      <c r="E33" s="323"/>
      <c r="F33" s="323"/>
      <c r="G33" s="323"/>
      <c r="H33" s="323"/>
      <c r="I33" s="323"/>
      <c r="J33" s="323"/>
      <c r="K33" s="323"/>
      <c r="L33" s="323"/>
      <c r="M33" s="323"/>
      <c r="N33" s="323"/>
      <c r="O33" s="323"/>
      <c r="P33" s="320" t="s">
        <v>108</v>
      </c>
      <c r="Q33" s="320"/>
      <c r="R33" s="320"/>
      <c r="S33" s="320"/>
      <c r="T33" s="320"/>
      <c r="U33" s="320"/>
    </row>
    <row r="34" spans="2:20" ht="21" customHeight="1">
      <c r="B34" s="324"/>
      <c r="C34" s="324"/>
      <c r="D34" s="324"/>
      <c r="E34" s="324"/>
      <c r="F34" s="324"/>
      <c r="G34" s="324"/>
      <c r="H34" s="324"/>
      <c r="I34" s="324"/>
      <c r="J34" s="324"/>
      <c r="K34" s="324"/>
      <c r="L34" s="324"/>
      <c r="M34" s="324"/>
      <c r="N34" s="324"/>
      <c r="O34" s="324"/>
      <c r="P34" s="324"/>
      <c r="R34" s="269"/>
      <c r="S34" s="250"/>
      <c r="T34" s="250"/>
    </row>
    <row r="35" spans="2:21" ht="33" customHeight="1">
      <c r="B35" s="270"/>
      <c r="C35" s="270"/>
      <c r="D35" s="270"/>
      <c r="E35" s="270"/>
      <c r="F35" s="270"/>
      <c r="G35" s="270"/>
      <c r="H35" s="270"/>
      <c r="I35" s="270"/>
      <c r="J35" s="270"/>
      <c r="K35" s="270"/>
      <c r="L35" s="270"/>
      <c r="M35" s="270"/>
      <c r="N35" s="270"/>
      <c r="O35" s="270"/>
      <c r="P35" s="270"/>
      <c r="Q35" s="270"/>
      <c r="R35" s="270"/>
      <c r="S35" s="270"/>
      <c r="T35" s="270"/>
      <c r="U35" s="270"/>
    </row>
    <row r="36" spans="1:23" s="254" customFormat="1" ht="46.5" customHeight="1">
      <c r="A36" s="271"/>
      <c r="B36" s="271"/>
      <c r="C36" s="271"/>
      <c r="D36" s="271"/>
      <c r="E36" s="271"/>
      <c r="F36" s="271"/>
      <c r="G36" s="271"/>
      <c r="H36" s="271"/>
      <c r="I36" s="271"/>
      <c r="J36" s="271"/>
      <c r="K36" s="271"/>
      <c r="L36" s="271"/>
      <c r="M36" s="271"/>
      <c r="N36" s="271"/>
      <c r="O36" s="271"/>
      <c r="P36" s="271"/>
      <c r="Q36" s="272"/>
      <c r="R36" s="271"/>
      <c r="S36" s="271"/>
      <c r="T36" s="271"/>
      <c r="U36" s="271"/>
      <c r="V36" s="271"/>
      <c r="W36" s="271"/>
    </row>
    <row r="37" ht="99.75" customHeight="1">
      <c r="F37" s="273"/>
    </row>
  </sheetData>
  <sheetProtection/>
  <mergeCells count="40">
    <mergeCell ref="W11:W12"/>
    <mergeCell ref="V11:V12"/>
    <mergeCell ref="U10:U11"/>
    <mergeCell ref="S10:S11"/>
    <mergeCell ref="T10:T11"/>
    <mergeCell ref="D10:G10"/>
    <mergeCell ref="P1:S1"/>
    <mergeCell ref="A2:U2"/>
    <mergeCell ref="A4:U4"/>
    <mergeCell ref="A6:U6"/>
    <mergeCell ref="S8:S9"/>
    <mergeCell ref="L8:L9"/>
    <mergeCell ref="D8:G8"/>
    <mergeCell ref="H8:H9"/>
    <mergeCell ref="A10:A11"/>
    <mergeCell ref="B10:B11"/>
    <mergeCell ref="A8:A9"/>
    <mergeCell ref="B8:B9"/>
    <mergeCell ref="J10:J11"/>
    <mergeCell ref="P29:U29"/>
    <mergeCell ref="T8:T9"/>
    <mergeCell ref="U8:U9"/>
    <mergeCell ref="P30:U30"/>
    <mergeCell ref="M8:Q8"/>
    <mergeCell ref="K8:K9"/>
    <mergeCell ref="C10:C11"/>
    <mergeCell ref="H10:H11"/>
    <mergeCell ref="J8:J9"/>
    <mergeCell ref="I8:I9"/>
    <mergeCell ref="B29:K29"/>
    <mergeCell ref="P31:U31"/>
    <mergeCell ref="P32:U32"/>
    <mergeCell ref="P33:U33"/>
    <mergeCell ref="S3:T3"/>
    <mergeCell ref="B30:O33"/>
    <mergeCell ref="B34:P34"/>
    <mergeCell ref="L10:L11"/>
    <mergeCell ref="K10:K11"/>
    <mergeCell ref="I10:I11"/>
    <mergeCell ref="M10:R10"/>
  </mergeCells>
  <printOptions/>
  <pageMargins left="0.45" right="0.1" top="0.25" bottom="0.25" header="0" footer="0"/>
  <pageSetup horizontalDpi="600" verticalDpi="600" orientation="landscape" paperSize="9" scale="40" r:id="rId2"/>
  <colBreaks count="1" manualBreakCount="1">
    <brk id="21" max="32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V47"/>
  <sheetViews>
    <sheetView view="pageBreakPreview" zoomScale="70" zoomScaleNormal="55" zoomScaleSheetLayoutView="70" zoomScalePageLayoutView="0" workbookViewId="0" topLeftCell="A1">
      <pane ySplit="8" topLeftCell="A31" activePane="bottomLeft" state="frozen"/>
      <selection pane="topLeft" activeCell="A1" sqref="A1"/>
      <selection pane="bottomLeft" activeCell="A1" sqref="A1:P33"/>
    </sheetView>
  </sheetViews>
  <sheetFormatPr defaultColWidth="9.140625" defaultRowHeight="15"/>
  <cols>
    <col min="1" max="1" width="5.57421875" style="113" bestFit="1" customWidth="1"/>
    <col min="2" max="2" width="21.7109375" style="189" bestFit="1" customWidth="1"/>
    <col min="3" max="3" width="20.421875" style="112" bestFit="1" customWidth="1"/>
    <col min="4" max="4" width="8.7109375" style="112" customWidth="1"/>
    <col min="5" max="5" width="8.00390625" style="112" customWidth="1"/>
    <col min="6" max="6" width="20.00390625" style="112" customWidth="1"/>
    <col min="7" max="7" width="13.7109375" style="112" bestFit="1" customWidth="1"/>
    <col min="8" max="8" width="12.140625" style="112" customWidth="1"/>
    <col min="9" max="9" width="18.28125" style="112" customWidth="1"/>
    <col min="10" max="10" width="15.421875" style="112" customWidth="1"/>
    <col min="11" max="11" width="17.57421875" style="112" customWidth="1"/>
    <col min="12" max="12" width="19.140625" style="112" bestFit="1" customWidth="1"/>
    <col min="13" max="13" width="14.8515625" style="112" bestFit="1" customWidth="1"/>
    <col min="14" max="14" width="22.00390625" style="112" bestFit="1" customWidth="1"/>
    <col min="15" max="15" width="17.421875" style="112" bestFit="1" customWidth="1"/>
    <col min="16" max="16" width="16.421875" style="112" customWidth="1"/>
    <col min="17" max="17" width="0.85546875" style="113" customWidth="1"/>
    <col min="18" max="18" width="2.7109375" style="114" customWidth="1"/>
    <col min="19" max="22" width="13.28125" style="114" customWidth="1"/>
    <col min="23" max="23" width="11.421875" style="113" bestFit="1" customWidth="1"/>
    <col min="24" max="25" width="12.140625" style="113" customWidth="1"/>
    <col min="26" max="26" width="15.140625" style="113" customWidth="1"/>
    <col min="27" max="27" width="17.8515625" style="113" customWidth="1"/>
    <col min="28" max="28" width="9.140625" style="114" customWidth="1"/>
    <col min="29" max="29" width="40.421875" style="114" customWidth="1"/>
    <col min="30" max="31" width="9.140625" style="114" customWidth="1"/>
    <col min="32" max="32" width="9.8515625" style="114" bestFit="1" customWidth="1"/>
    <col min="33" max="177" width="9.140625" style="114" customWidth="1"/>
    <col min="178" max="16384" width="9.140625" style="113" customWidth="1"/>
  </cols>
  <sheetData>
    <row r="1" spans="1:16" ht="31.5" customHeight="1">
      <c r="A1" s="341" t="s">
        <v>123</v>
      </c>
      <c r="B1" s="341"/>
      <c r="C1" s="341"/>
      <c r="D1" s="341"/>
      <c r="E1" s="341"/>
      <c r="F1" s="341"/>
      <c r="G1" s="341"/>
      <c r="H1" s="341"/>
      <c r="I1" s="341"/>
      <c r="J1" s="341"/>
      <c r="K1" s="341"/>
      <c r="L1" s="341"/>
      <c r="M1" s="341"/>
      <c r="N1" s="341"/>
      <c r="O1" s="341"/>
      <c r="P1" s="341"/>
    </row>
    <row r="2" spans="1:16" ht="15" customHeight="1">
      <c r="A2" s="115"/>
      <c r="B2" s="115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P2" s="102"/>
    </row>
    <row r="3" spans="1:23" ht="17.25" customHeight="1">
      <c r="A3" s="342" t="s">
        <v>36</v>
      </c>
      <c r="B3" s="342"/>
      <c r="C3" s="342"/>
      <c r="D3" s="342"/>
      <c r="E3" s="342"/>
      <c r="F3" s="342"/>
      <c r="G3" s="342"/>
      <c r="H3" s="342"/>
      <c r="I3" s="342"/>
      <c r="J3" s="342"/>
      <c r="K3" s="342"/>
      <c r="L3" s="342"/>
      <c r="M3" s="342"/>
      <c r="N3" s="342"/>
      <c r="O3" s="342"/>
      <c r="P3" s="342"/>
      <c r="W3" s="116"/>
    </row>
    <row r="4" spans="1:16" ht="20.25" customHeight="1">
      <c r="A4" s="343" t="s">
        <v>151</v>
      </c>
      <c r="B4" s="343"/>
      <c r="C4" s="343"/>
      <c r="D4" s="343"/>
      <c r="E4" s="343"/>
      <c r="F4" s="343"/>
      <c r="G4" s="343"/>
      <c r="H4" s="343"/>
      <c r="I4" s="343"/>
      <c r="J4" s="343"/>
      <c r="K4" s="343"/>
      <c r="L4" s="343"/>
      <c r="M4" s="343"/>
      <c r="N4" s="343"/>
      <c r="O4" s="343"/>
      <c r="P4" s="343"/>
    </row>
    <row r="5" spans="1:177" s="118" customFormat="1" ht="45.75" customHeight="1">
      <c r="A5" s="117"/>
      <c r="C5" s="103"/>
      <c r="D5" s="103"/>
      <c r="E5" s="103"/>
      <c r="F5" s="103"/>
      <c r="G5" s="103"/>
      <c r="H5" s="103"/>
      <c r="I5" s="103"/>
      <c r="J5" s="103"/>
      <c r="P5" s="119"/>
      <c r="Q5" s="120"/>
      <c r="R5" s="121"/>
      <c r="S5" s="121"/>
      <c r="T5" s="121"/>
      <c r="U5" s="121"/>
      <c r="V5" s="121"/>
      <c r="AB5" s="122"/>
      <c r="AC5" s="122"/>
      <c r="AD5" s="122"/>
      <c r="AE5" s="122"/>
      <c r="AF5" s="122"/>
      <c r="AG5" s="122"/>
      <c r="AH5" s="122"/>
      <c r="AI5" s="122"/>
      <c r="AJ5" s="122"/>
      <c r="AK5" s="122"/>
      <c r="AL5" s="122"/>
      <c r="AM5" s="122"/>
      <c r="AN5" s="122"/>
      <c r="AO5" s="122"/>
      <c r="AP5" s="122"/>
      <c r="AQ5" s="122"/>
      <c r="AR5" s="122"/>
      <c r="AS5" s="122"/>
      <c r="AT5" s="122"/>
      <c r="AU5" s="122"/>
      <c r="AV5" s="122"/>
      <c r="AW5" s="122"/>
      <c r="AX5" s="122"/>
      <c r="AY5" s="122"/>
      <c r="AZ5" s="122"/>
      <c r="BA5" s="122"/>
      <c r="BB5" s="122"/>
      <c r="BC5" s="122"/>
      <c r="BD5" s="122"/>
      <c r="BE5" s="122"/>
      <c r="BF5" s="122"/>
      <c r="BG5" s="122"/>
      <c r="BH5" s="122"/>
      <c r="BI5" s="122"/>
      <c r="BJ5" s="122"/>
      <c r="BK5" s="122"/>
      <c r="BL5" s="122"/>
      <c r="BM5" s="122"/>
      <c r="BN5" s="122"/>
      <c r="BO5" s="122"/>
      <c r="BP5" s="122"/>
      <c r="BQ5" s="122"/>
      <c r="BR5" s="122"/>
      <c r="BS5" s="122"/>
      <c r="BT5" s="122"/>
      <c r="BU5" s="122"/>
      <c r="BV5" s="122"/>
      <c r="BW5" s="122"/>
      <c r="BX5" s="122"/>
      <c r="BY5" s="122"/>
      <c r="BZ5" s="122"/>
      <c r="CA5" s="122"/>
      <c r="CB5" s="122"/>
      <c r="CC5" s="122"/>
      <c r="CD5" s="122"/>
      <c r="CE5" s="122"/>
      <c r="CF5" s="122"/>
      <c r="CG5" s="122"/>
      <c r="CH5" s="122"/>
      <c r="CI5" s="122"/>
      <c r="CJ5" s="122"/>
      <c r="CK5" s="122"/>
      <c r="CL5" s="122"/>
      <c r="CM5" s="122"/>
      <c r="CN5" s="122"/>
      <c r="CO5" s="122"/>
      <c r="CP5" s="122"/>
      <c r="CQ5" s="122"/>
      <c r="CR5" s="122"/>
      <c r="CS5" s="122"/>
      <c r="CT5" s="122"/>
      <c r="CU5" s="122"/>
      <c r="CV5" s="122"/>
      <c r="CW5" s="122"/>
      <c r="CX5" s="122"/>
      <c r="CY5" s="122"/>
      <c r="CZ5" s="122"/>
      <c r="DA5" s="122"/>
      <c r="DB5" s="122"/>
      <c r="DC5" s="122"/>
      <c r="DD5" s="122"/>
      <c r="DE5" s="122"/>
      <c r="DF5" s="122"/>
      <c r="DG5" s="122"/>
      <c r="DH5" s="122"/>
      <c r="DI5" s="122"/>
      <c r="DJ5" s="122"/>
      <c r="DK5" s="122"/>
      <c r="DL5" s="122"/>
      <c r="DM5" s="122"/>
      <c r="DN5" s="122"/>
      <c r="DO5" s="122"/>
      <c r="DP5" s="122"/>
      <c r="DQ5" s="122"/>
      <c r="DR5" s="122"/>
      <c r="DS5" s="122"/>
      <c r="DT5" s="122"/>
      <c r="DU5" s="122"/>
      <c r="DV5" s="122"/>
      <c r="DW5" s="122"/>
      <c r="DX5" s="122"/>
      <c r="DY5" s="122"/>
      <c r="DZ5" s="122"/>
      <c r="EA5" s="122"/>
      <c r="EB5" s="122"/>
      <c r="EC5" s="122"/>
      <c r="ED5" s="122"/>
      <c r="EE5" s="122"/>
      <c r="EF5" s="122"/>
      <c r="EG5" s="122"/>
      <c r="EH5" s="122"/>
      <c r="EI5" s="122"/>
      <c r="EJ5" s="122"/>
      <c r="EK5" s="122"/>
      <c r="EL5" s="122"/>
      <c r="EM5" s="122"/>
      <c r="EN5" s="122"/>
      <c r="EO5" s="122"/>
      <c r="EP5" s="122"/>
      <c r="EQ5" s="122"/>
      <c r="ER5" s="122"/>
      <c r="ES5" s="122"/>
      <c r="ET5" s="122"/>
      <c r="EU5" s="122"/>
      <c r="EV5" s="122"/>
      <c r="EW5" s="122"/>
      <c r="EX5" s="122"/>
      <c r="EY5" s="122"/>
      <c r="EZ5" s="122"/>
      <c r="FA5" s="122"/>
      <c r="FB5" s="122"/>
      <c r="FC5" s="122"/>
      <c r="FD5" s="122"/>
      <c r="FE5" s="122"/>
      <c r="FF5" s="122"/>
      <c r="FG5" s="122"/>
      <c r="FH5" s="122"/>
      <c r="FI5" s="122"/>
      <c r="FJ5" s="122"/>
      <c r="FK5" s="122"/>
      <c r="FL5" s="122"/>
      <c r="FM5" s="122"/>
      <c r="FN5" s="122"/>
      <c r="FO5" s="122"/>
      <c r="FP5" s="122"/>
      <c r="FQ5" s="122"/>
      <c r="FR5" s="122"/>
      <c r="FS5" s="122"/>
      <c r="FT5" s="122"/>
      <c r="FU5" s="122"/>
    </row>
    <row r="6" spans="1:177" s="123" customFormat="1" ht="88.5" customHeight="1">
      <c r="A6" s="338" t="s">
        <v>0</v>
      </c>
      <c r="B6" s="338" t="s">
        <v>38</v>
      </c>
      <c r="C6" s="338" t="s">
        <v>142</v>
      </c>
      <c r="D6" s="338" t="s">
        <v>39</v>
      </c>
      <c r="E6" s="338"/>
      <c r="F6" s="338" t="s">
        <v>100</v>
      </c>
      <c r="G6" s="338"/>
      <c r="H6" s="338" t="s">
        <v>40</v>
      </c>
      <c r="I6" s="338" t="s">
        <v>147</v>
      </c>
      <c r="J6" s="338" t="s">
        <v>48</v>
      </c>
      <c r="K6" s="338" t="s">
        <v>135</v>
      </c>
      <c r="L6" s="338"/>
      <c r="M6" s="338"/>
      <c r="N6" s="338"/>
      <c r="O6" s="338"/>
      <c r="P6" s="338"/>
      <c r="R6" s="124"/>
      <c r="S6" s="124"/>
      <c r="T6" s="124"/>
      <c r="U6" s="124"/>
      <c r="V6" s="124"/>
      <c r="AB6" s="124"/>
      <c r="AC6" s="124"/>
      <c r="AD6" s="124"/>
      <c r="AE6" s="124"/>
      <c r="AF6" s="124"/>
      <c r="AG6" s="124"/>
      <c r="AH6" s="124"/>
      <c r="AI6" s="124"/>
      <c r="AJ6" s="124"/>
      <c r="AK6" s="124"/>
      <c r="AL6" s="124"/>
      <c r="AM6" s="124"/>
      <c r="AN6" s="124"/>
      <c r="AO6" s="124"/>
      <c r="AP6" s="124"/>
      <c r="AQ6" s="124"/>
      <c r="AR6" s="124"/>
      <c r="AS6" s="124"/>
      <c r="AT6" s="124"/>
      <c r="AU6" s="124"/>
      <c r="AV6" s="124"/>
      <c r="AW6" s="124"/>
      <c r="AX6" s="124"/>
      <c r="AY6" s="124"/>
      <c r="AZ6" s="124"/>
      <c r="BA6" s="124"/>
      <c r="BB6" s="124"/>
      <c r="BC6" s="124"/>
      <c r="BD6" s="124"/>
      <c r="BE6" s="124"/>
      <c r="BF6" s="124"/>
      <c r="BG6" s="124"/>
      <c r="BH6" s="124"/>
      <c r="BI6" s="124"/>
      <c r="BJ6" s="124"/>
      <c r="BK6" s="124"/>
      <c r="BL6" s="124"/>
      <c r="BM6" s="124"/>
      <c r="BN6" s="124"/>
      <c r="BO6" s="124"/>
      <c r="BP6" s="124"/>
      <c r="BQ6" s="124"/>
      <c r="BR6" s="124"/>
      <c r="BS6" s="124"/>
      <c r="BT6" s="124"/>
      <c r="BU6" s="124"/>
      <c r="BV6" s="124"/>
      <c r="BW6" s="124"/>
      <c r="BX6" s="124"/>
      <c r="BY6" s="124"/>
      <c r="BZ6" s="124"/>
      <c r="CA6" s="124"/>
      <c r="CB6" s="124"/>
      <c r="CC6" s="124"/>
      <c r="CD6" s="124"/>
      <c r="CE6" s="124"/>
      <c r="CF6" s="124"/>
      <c r="CG6" s="124"/>
      <c r="CH6" s="124"/>
      <c r="CI6" s="124"/>
      <c r="CJ6" s="124"/>
      <c r="CK6" s="124"/>
      <c r="CL6" s="124"/>
      <c r="CM6" s="124"/>
      <c r="CN6" s="124"/>
      <c r="CO6" s="124"/>
      <c r="CP6" s="124"/>
      <c r="CQ6" s="124"/>
      <c r="CR6" s="124"/>
      <c r="CS6" s="124"/>
      <c r="CT6" s="124"/>
      <c r="CU6" s="124"/>
      <c r="CV6" s="124"/>
      <c r="CW6" s="124"/>
      <c r="CX6" s="124"/>
      <c r="CY6" s="124"/>
      <c r="CZ6" s="124"/>
      <c r="DA6" s="124"/>
      <c r="DB6" s="124"/>
      <c r="DC6" s="124"/>
      <c r="DD6" s="124"/>
      <c r="DE6" s="124"/>
      <c r="DF6" s="124"/>
      <c r="DG6" s="124"/>
      <c r="DH6" s="124"/>
      <c r="DI6" s="124"/>
      <c r="DJ6" s="124"/>
      <c r="DK6" s="124"/>
      <c r="DL6" s="124"/>
      <c r="DM6" s="124"/>
      <c r="DN6" s="124"/>
      <c r="DO6" s="124"/>
      <c r="DP6" s="124"/>
      <c r="DQ6" s="124"/>
      <c r="DR6" s="124"/>
      <c r="DS6" s="124"/>
      <c r="DT6" s="124"/>
      <c r="DU6" s="124"/>
      <c r="DV6" s="124"/>
      <c r="DW6" s="124"/>
      <c r="DX6" s="124"/>
      <c r="DY6" s="124"/>
      <c r="DZ6" s="124"/>
      <c r="EA6" s="124"/>
      <c r="EB6" s="124"/>
      <c r="EC6" s="124"/>
      <c r="ED6" s="124"/>
      <c r="EE6" s="124"/>
      <c r="EF6" s="124"/>
      <c r="EG6" s="124"/>
      <c r="EH6" s="124"/>
      <c r="EI6" s="124"/>
      <c r="EJ6" s="124"/>
      <c r="EK6" s="124"/>
      <c r="EL6" s="124"/>
      <c r="EM6" s="124"/>
      <c r="EN6" s="124"/>
      <c r="EO6" s="124"/>
      <c r="EP6" s="124"/>
      <c r="EQ6" s="124"/>
      <c r="ER6" s="124"/>
      <c r="ES6" s="124"/>
      <c r="ET6" s="124"/>
      <c r="EU6" s="124"/>
      <c r="EV6" s="124"/>
      <c r="EW6" s="124"/>
      <c r="EX6" s="124"/>
      <c r="EY6" s="124"/>
      <c r="EZ6" s="124"/>
      <c r="FA6" s="124"/>
      <c r="FB6" s="124"/>
      <c r="FC6" s="124"/>
      <c r="FD6" s="124"/>
      <c r="FE6" s="124"/>
      <c r="FF6" s="124"/>
      <c r="FG6" s="124"/>
      <c r="FH6" s="124"/>
      <c r="FI6" s="124"/>
      <c r="FJ6" s="124"/>
      <c r="FK6" s="124"/>
      <c r="FL6" s="124"/>
      <c r="FM6" s="124"/>
      <c r="FN6" s="124"/>
      <c r="FO6" s="124"/>
      <c r="FP6" s="124"/>
      <c r="FQ6" s="124"/>
      <c r="FR6" s="124"/>
      <c r="FS6" s="124"/>
      <c r="FT6" s="124"/>
      <c r="FU6" s="124"/>
    </row>
    <row r="7" spans="1:177" s="123" customFormat="1" ht="46.5" customHeight="1">
      <c r="A7" s="338"/>
      <c r="B7" s="338"/>
      <c r="C7" s="338"/>
      <c r="D7" s="340" t="s">
        <v>41</v>
      </c>
      <c r="E7" s="340" t="s">
        <v>42</v>
      </c>
      <c r="F7" s="339" t="s">
        <v>41</v>
      </c>
      <c r="G7" s="339" t="s">
        <v>42</v>
      </c>
      <c r="H7" s="338"/>
      <c r="I7" s="338"/>
      <c r="J7" s="338"/>
      <c r="K7" s="338" t="s">
        <v>43</v>
      </c>
      <c r="L7" s="338" t="s">
        <v>44</v>
      </c>
      <c r="M7" s="338" t="s">
        <v>45</v>
      </c>
      <c r="N7" s="338" t="s">
        <v>49</v>
      </c>
      <c r="O7" s="338"/>
      <c r="P7" s="344" t="s">
        <v>148</v>
      </c>
      <c r="Q7" s="124"/>
      <c r="R7" s="124"/>
      <c r="S7" s="124"/>
      <c r="T7" s="124"/>
      <c r="U7" s="124"/>
      <c r="V7" s="124"/>
      <c r="W7" s="124"/>
      <c r="X7" s="124"/>
      <c r="Y7" s="124"/>
      <c r="Z7" s="124"/>
      <c r="AB7" s="124"/>
      <c r="AC7" s="124"/>
      <c r="AD7" s="124"/>
      <c r="AE7" s="124"/>
      <c r="AF7" s="124"/>
      <c r="AG7" s="124"/>
      <c r="AH7" s="124"/>
      <c r="AI7" s="124"/>
      <c r="AJ7" s="124"/>
      <c r="AK7" s="124"/>
      <c r="AL7" s="124"/>
      <c r="AM7" s="124"/>
      <c r="AN7" s="124"/>
      <c r="AO7" s="124"/>
      <c r="AP7" s="124"/>
      <c r="AQ7" s="124"/>
      <c r="AR7" s="124"/>
      <c r="AS7" s="124"/>
      <c r="AT7" s="124"/>
      <c r="AU7" s="124"/>
      <c r="AV7" s="124"/>
      <c r="AW7" s="124"/>
      <c r="AX7" s="124"/>
      <c r="AY7" s="124"/>
      <c r="AZ7" s="124"/>
      <c r="BA7" s="124"/>
      <c r="BB7" s="124"/>
      <c r="BC7" s="124"/>
      <c r="BD7" s="124"/>
      <c r="BE7" s="124"/>
      <c r="BF7" s="124"/>
      <c r="BG7" s="124"/>
      <c r="BH7" s="124"/>
      <c r="BI7" s="124"/>
      <c r="BJ7" s="124"/>
      <c r="BK7" s="124"/>
      <c r="BL7" s="124"/>
      <c r="BM7" s="124"/>
      <c r="BN7" s="124"/>
      <c r="BO7" s="124"/>
      <c r="BP7" s="124"/>
      <c r="BQ7" s="124"/>
      <c r="BR7" s="124"/>
      <c r="BS7" s="124"/>
      <c r="BT7" s="124"/>
      <c r="BU7" s="124"/>
      <c r="BV7" s="124"/>
      <c r="BW7" s="124"/>
      <c r="BX7" s="124"/>
      <c r="BY7" s="124"/>
      <c r="BZ7" s="124"/>
      <c r="CA7" s="124"/>
      <c r="CB7" s="124"/>
      <c r="CC7" s="124"/>
      <c r="CD7" s="124"/>
      <c r="CE7" s="124"/>
      <c r="CF7" s="124"/>
      <c r="CG7" s="124"/>
      <c r="CH7" s="124"/>
      <c r="CI7" s="124"/>
      <c r="CJ7" s="124"/>
      <c r="CK7" s="124"/>
      <c r="CL7" s="124"/>
      <c r="CM7" s="124"/>
      <c r="CN7" s="124"/>
      <c r="CO7" s="124"/>
      <c r="CP7" s="124"/>
      <c r="CQ7" s="124"/>
      <c r="CR7" s="124"/>
      <c r="CS7" s="124"/>
      <c r="CT7" s="124"/>
      <c r="CU7" s="124"/>
      <c r="CV7" s="124"/>
      <c r="CW7" s="124"/>
      <c r="CX7" s="124"/>
      <c r="CY7" s="124"/>
      <c r="CZ7" s="124"/>
      <c r="DA7" s="124"/>
      <c r="DB7" s="124"/>
      <c r="DC7" s="124"/>
      <c r="DD7" s="124"/>
      <c r="DE7" s="124"/>
      <c r="DF7" s="124"/>
      <c r="DG7" s="124"/>
      <c r="DH7" s="124"/>
      <c r="DI7" s="124"/>
      <c r="DJ7" s="124"/>
      <c r="DK7" s="124"/>
      <c r="DL7" s="124"/>
      <c r="DM7" s="124"/>
      <c r="DN7" s="124"/>
      <c r="DO7" s="124"/>
      <c r="DP7" s="124"/>
      <c r="DQ7" s="124"/>
      <c r="DR7" s="124"/>
      <c r="DS7" s="124"/>
      <c r="DT7" s="124"/>
      <c r="DU7" s="124"/>
      <c r="DV7" s="124"/>
      <c r="DW7" s="124"/>
      <c r="DX7" s="124"/>
      <c r="DY7" s="124"/>
      <c r="DZ7" s="124"/>
      <c r="EA7" s="124"/>
      <c r="EB7" s="124"/>
      <c r="EC7" s="124"/>
      <c r="ED7" s="124"/>
      <c r="EE7" s="124"/>
      <c r="EF7" s="124"/>
      <c r="EG7" s="124"/>
      <c r="EH7" s="124"/>
      <c r="EI7" s="124"/>
      <c r="EJ7" s="124"/>
      <c r="EK7" s="124"/>
      <c r="EL7" s="124"/>
      <c r="EM7" s="124"/>
      <c r="EN7" s="124"/>
      <c r="EO7" s="124"/>
      <c r="EP7" s="124"/>
      <c r="EQ7" s="124"/>
      <c r="ER7" s="124"/>
      <c r="ES7" s="124"/>
      <c r="ET7" s="124"/>
      <c r="EU7" s="124"/>
      <c r="EV7" s="124"/>
      <c r="EW7" s="124"/>
      <c r="EX7" s="124"/>
      <c r="EY7" s="124"/>
      <c r="EZ7" s="124"/>
      <c r="FA7" s="124"/>
      <c r="FB7" s="124"/>
      <c r="FC7" s="124"/>
      <c r="FD7" s="124"/>
      <c r="FE7" s="124"/>
      <c r="FF7" s="124"/>
      <c r="FG7" s="124"/>
      <c r="FH7" s="124"/>
      <c r="FI7" s="124"/>
      <c r="FJ7" s="124"/>
      <c r="FK7" s="124"/>
      <c r="FL7" s="124"/>
      <c r="FM7" s="124"/>
      <c r="FN7" s="124"/>
      <c r="FO7" s="124"/>
      <c r="FP7" s="124"/>
      <c r="FQ7" s="124"/>
      <c r="FR7" s="124"/>
      <c r="FS7" s="124"/>
      <c r="FT7" s="124"/>
      <c r="FU7" s="124"/>
    </row>
    <row r="8" spans="1:177" s="123" customFormat="1" ht="37.5" customHeight="1">
      <c r="A8" s="338"/>
      <c r="B8" s="338"/>
      <c r="C8" s="338"/>
      <c r="D8" s="340"/>
      <c r="E8" s="340"/>
      <c r="F8" s="339"/>
      <c r="G8" s="339"/>
      <c r="H8" s="338"/>
      <c r="I8" s="338"/>
      <c r="J8" s="338"/>
      <c r="K8" s="338"/>
      <c r="L8" s="338"/>
      <c r="M8" s="338"/>
      <c r="N8" s="104" t="s">
        <v>50</v>
      </c>
      <c r="O8" s="104" t="s">
        <v>51</v>
      </c>
      <c r="P8" s="344"/>
      <c r="Q8" s="124"/>
      <c r="R8" s="124"/>
      <c r="S8" s="124">
        <v>4.32</v>
      </c>
      <c r="T8" s="124"/>
      <c r="U8" s="124"/>
      <c r="V8" s="124"/>
      <c r="W8" s="124"/>
      <c r="X8" s="124" t="s">
        <v>137</v>
      </c>
      <c r="Y8" s="124"/>
      <c r="Z8" s="124"/>
      <c r="AB8" s="124"/>
      <c r="AC8" s="124"/>
      <c r="AD8" s="124"/>
      <c r="AE8" s="124"/>
      <c r="AF8" s="124"/>
      <c r="AG8" s="124"/>
      <c r="AH8" s="124"/>
      <c r="AI8" s="124"/>
      <c r="AJ8" s="124"/>
      <c r="AK8" s="124"/>
      <c r="AL8" s="124"/>
      <c r="AM8" s="124"/>
      <c r="AN8" s="124"/>
      <c r="AO8" s="124"/>
      <c r="AP8" s="124"/>
      <c r="AQ8" s="124"/>
      <c r="AR8" s="124"/>
      <c r="AS8" s="124"/>
      <c r="AT8" s="124"/>
      <c r="AU8" s="124"/>
      <c r="AV8" s="124"/>
      <c r="AW8" s="124"/>
      <c r="AX8" s="124"/>
      <c r="AY8" s="124"/>
      <c r="AZ8" s="124"/>
      <c r="BA8" s="124"/>
      <c r="BB8" s="124"/>
      <c r="BC8" s="124"/>
      <c r="BD8" s="124"/>
      <c r="BE8" s="124"/>
      <c r="BF8" s="124"/>
      <c r="BG8" s="124"/>
      <c r="BH8" s="124"/>
      <c r="BI8" s="124"/>
      <c r="BJ8" s="124"/>
      <c r="BK8" s="124"/>
      <c r="BL8" s="124"/>
      <c r="BM8" s="124"/>
      <c r="BN8" s="124"/>
      <c r="BO8" s="124"/>
      <c r="BP8" s="124"/>
      <c r="BQ8" s="124"/>
      <c r="BR8" s="124"/>
      <c r="BS8" s="124"/>
      <c r="BT8" s="124"/>
      <c r="BU8" s="124"/>
      <c r="BV8" s="124"/>
      <c r="BW8" s="124"/>
      <c r="BX8" s="124"/>
      <c r="BY8" s="124"/>
      <c r="BZ8" s="124"/>
      <c r="CA8" s="124"/>
      <c r="CB8" s="124"/>
      <c r="CC8" s="124"/>
      <c r="CD8" s="124"/>
      <c r="CE8" s="124"/>
      <c r="CF8" s="124"/>
      <c r="CG8" s="124"/>
      <c r="CH8" s="124"/>
      <c r="CI8" s="124"/>
      <c r="CJ8" s="124"/>
      <c r="CK8" s="124"/>
      <c r="CL8" s="124"/>
      <c r="CM8" s="124"/>
      <c r="CN8" s="124"/>
      <c r="CO8" s="124"/>
      <c r="CP8" s="124"/>
      <c r="CQ8" s="124"/>
      <c r="CR8" s="124"/>
      <c r="CS8" s="124"/>
      <c r="CT8" s="124"/>
      <c r="CU8" s="124"/>
      <c r="CV8" s="124"/>
      <c r="CW8" s="124"/>
      <c r="CX8" s="124"/>
      <c r="CY8" s="124"/>
      <c r="CZ8" s="124"/>
      <c r="DA8" s="124"/>
      <c r="DB8" s="124"/>
      <c r="DC8" s="124"/>
      <c r="DD8" s="124"/>
      <c r="DE8" s="124"/>
      <c r="DF8" s="124"/>
      <c r="DG8" s="124"/>
      <c r="DH8" s="124"/>
      <c r="DI8" s="124"/>
      <c r="DJ8" s="124"/>
      <c r="DK8" s="124"/>
      <c r="DL8" s="124"/>
      <c r="DM8" s="124"/>
      <c r="DN8" s="124"/>
      <c r="DO8" s="124"/>
      <c r="DP8" s="124"/>
      <c r="DQ8" s="124"/>
      <c r="DR8" s="124"/>
      <c r="DS8" s="124"/>
      <c r="DT8" s="124"/>
      <c r="DU8" s="124"/>
      <c r="DV8" s="124"/>
      <c r="DW8" s="124"/>
      <c r="DX8" s="124"/>
      <c r="DY8" s="124"/>
      <c r="DZ8" s="124"/>
      <c r="EA8" s="124"/>
      <c r="EB8" s="124"/>
      <c r="EC8" s="124"/>
      <c r="ED8" s="124"/>
      <c r="EE8" s="124"/>
      <c r="EF8" s="124"/>
      <c r="EG8" s="124"/>
      <c r="EH8" s="124"/>
      <c r="EI8" s="124"/>
      <c r="EJ8" s="124"/>
      <c r="EK8" s="124"/>
      <c r="EL8" s="124"/>
      <c r="EM8" s="124"/>
      <c r="EN8" s="124"/>
      <c r="EO8" s="124"/>
      <c r="EP8" s="124"/>
      <c r="EQ8" s="124"/>
      <c r="ER8" s="124"/>
      <c r="ES8" s="124"/>
      <c r="ET8" s="124"/>
      <c r="EU8" s="124"/>
      <c r="EV8" s="124"/>
      <c r="EW8" s="124"/>
      <c r="EX8" s="124"/>
      <c r="EY8" s="124"/>
      <c r="EZ8" s="124"/>
      <c r="FA8" s="124"/>
      <c r="FB8" s="124"/>
      <c r="FC8" s="124"/>
      <c r="FD8" s="124"/>
      <c r="FE8" s="124"/>
      <c r="FF8" s="124"/>
      <c r="FG8" s="124"/>
      <c r="FH8" s="124"/>
      <c r="FI8" s="124"/>
      <c r="FJ8" s="124"/>
      <c r="FK8" s="124"/>
      <c r="FL8" s="124"/>
      <c r="FM8" s="124"/>
      <c r="FN8" s="124"/>
      <c r="FO8" s="124"/>
      <c r="FP8" s="124"/>
      <c r="FQ8" s="124"/>
      <c r="FR8" s="124"/>
      <c r="FS8" s="124"/>
      <c r="FT8" s="124"/>
      <c r="FU8" s="124"/>
    </row>
    <row r="9" spans="1:177" s="118" customFormat="1" ht="18" customHeight="1">
      <c r="A9" s="125"/>
      <c r="B9" s="126">
        <v>1</v>
      </c>
      <c r="C9" s="105">
        <v>2</v>
      </c>
      <c r="D9" s="105">
        <v>3</v>
      </c>
      <c r="E9" s="105">
        <v>4</v>
      </c>
      <c r="F9" s="105">
        <v>5</v>
      </c>
      <c r="G9" s="105">
        <v>6</v>
      </c>
      <c r="H9" s="105">
        <v>7</v>
      </c>
      <c r="I9" s="105">
        <v>8</v>
      </c>
      <c r="J9" s="105">
        <v>9</v>
      </c>
      <c r="K9" s="105">
        <v>10</v>
      </c>
      <c r="L9" s="105">
        <v>11</v>
      </c>
      <c r="M9" s="105">
        <v>12</v>
      </c>
      <c r="N9" s="105">
        <v>13</v>
      </c>
      <c r="O9" s="105">
        <v>14</v>
      </c>
      <c r="P9" s="105">
        <v>15</v>
      </c>
      <c r="Q9" s="124"/>
      <c r="R9" s="124"/>
      <c r="S9" s="124"/>
      <c r="T9" s="124"/>
      <c r="U9" s="124"/>
      <c r="V9" s="124"/>
      <c r="W9" s="104"/>
      <c r="X9" s="124"/>
      <c r="Y9" s="124"/>
      <c r="Z9" s="124" t="s">
        <v>136</v>
      </c>
      <c r="AA9" s="118" t="s">
        <v>146</v>
      </c>
      <c r="AB9" s="122"/>
      <c r="AC9" s="122"/>
      <c r="AD9" s="122"/>
      <c r="AE9" s="122"/>
      <c r="AF9" s="122"/>
      <c r="AG9" s="122"/>
      <c r="AH9" s="122"/>
      <c r="AI9" s="122"/>
      <c r="AJ9" s="122"/>
      <c r="AK9" s="122"/>
      <c r="AL9" s="122"/>
      <c r="AM9" s="122"/>
      <c r="AN9" s="122"/>
      <c r="AO9" s="122"/>
      <c r="AP9" s="122"/>
      <c r="AQ9" s="122"/>
      <c r="AR9" s="122"/>
      <c r="AS9" s="122"/>
      <c r="AT9" s="122"/>
      <c r="AU9" s="122"/>
      <c r="AV9" s="122"/>
      <c r="AW9" s="122"/>
      <c r="AX9" s="122"/>
      <c r="AY9" s="122"/>
      <c r="AZ9" s="122"/>
      <c r="BA9" s="122"/>
      <c r="BB9" s="122"/>
      <c r="BC9" s="122"/>
      <c r="BD9" s="122"/>
      <c r="BE9" s="122"/>
      <c r="BF9" s="122"/>
      <c r="BG9" s="122"/>
      <c r="BH9" s="122"/>
      <c r="BI9" s="122"/>
      <c r="BJ9" s="122"/>
      <c r="BK9" s="122"/>
      <c r="BL9" s="122"/>
      <c r="BM9" s="122"/>
      <c r="BN9" s="122"/>
      <c r="BO9" s="122"/>
      <c r="BP9" s="122"/>
      <c r="BQ9" s="122"/>
      <c r="BR9" s="122"/>
      <c r="BS9" s="122"/>
      <c r="BT9" s="122"/>
      <c r="BU9" s="122"/>
      <c r="BV9" s="122"/>
      <c r="BW9" s="122"/>
      <c r="BX9" s="122"/>
      <c r="BY9" s="122"/>
      <c r="BZ9" s="122"/>
      <c r="CA9" s="122"/>
      <c r="CB9" s="122"/>
      <c r="CC9" s="122"/>
      <c r="CD9" s="122"/>
      <c r="CE9" s="122"/>
      <c r="CF9" s="122"/>
      <c r="CG9" s="122"/>
      <c r="CH9" s="122"/>
      <c r="CI9" s="122"/>
      <c r="CJ9" s="122"/>
      <c r="CK9" s="122"/>
      <c r="CL9" s="122"/>
      <c r="CM9" s="122"/>
      <c r="CN9" s="122"/>
      <c r="CO9" s="122"/>
      <c r="CP9" s="122"/>
      <c r="CQ9" s="122"/>
      <c r="CR9" s="122"/>
      <c r="CS9" s="122"/>
      <c r="CT9" s="122"/>
      <c r="CU9" s="122"/>
      <c r="CV9" s="122"/>
      <c r="CW9" s="122"/>
      <c r="CX9" s="122"/>
      <c r="CY9" s="122"/>
      <c r="CZ9" s="122"/>
      <c r="DA9" s="122"/>
      <c r="DB9" s="122"/>
      <c r="DC9" s="122"/>
      <c r="DD9" s="122"/>
      <c r="DE9" s="122"/>
      <c r="DF9" s="122"/>
      <c r="DG9" s="122"/>
      <c r="DH9" s="122"/>
      <c r="DI9" s="122"/>
      <c r="DJ9" s="122"/>
      <c r="DK9" s="122"/>
      <c r="DL9" s="122"/>
      <c r="DM9" s="122"/>
      <c r="DN9" s="122"/>
      <c r="DO9" s="122"/>
      <c r="DP9" s="122"/>
      <c r="DQ9" s="122"/>
      <c r="DR9" s="122"/>
      <c r="DS9" s="122"/>
      <c r="DT9" s="122"/>
      <c r="DU9" s="122"/>
      <c r="DV9" s="122"/>
      <c r="DW9" s="122"/>
      <c r="DX9" s="122"/>
      <c r="DY9" s="122"/>
      <c r="DZ9" s="122"/>
      <c r="EA9" s="122"/>
      <c r="EB9" s="122"/>
      <c r="EC9" s="122"/>
      <c r="ED9" s="122"/>
      <c r="EE9" s="122"/>
      <c r="EF9" s="122"/>
      <c r="EG9" s="122"/>
      <c r="EH9" s="122"/>
      <c r="EI9" s="122"/>
      <c r="EJ9" s="122"/>
      <c r="EK9" s="122"/>
      <c r="EL9" s="122"/>
      <c r="EM9" s="122"/>
      <c r="EN9" s="122"/>
      <c r="EO9" s="122"/>
      <c r="EP9" s="122"/>
      <c r="EQ9" s="122"/>
      <c r="ER9" s="122"/>
      <c r="ES9" s="122"/>
      <c r="ET9" s="122"/>
      <c r="EU9" s="122"/>
      <c r="EV9" s="122"/>
      <c r="EW9" s="122"/>
      <c r="EX9" s="122"/>
      <c r="EY9" s="122"/>
      <c r="EZ9" s="122"/>
      <c r="FA9" s="122"/>
      <c r="FB9" s="122"/>
      <c r="FC9" s="122"/>
      <c r="FD9" s="122"/>
      <c r="FE9" s="122"/>
      <c r="FF9" s="122"/>
      <c r="FG9" s="122"/>
      <c r="FH9" s="122"/>
      <c r="FI9" s="122"/>
      <c r="FJ9" s="122"/>
      <c r="FK9" s="122"/>
      <c r="FL9" s="122"/>
      <c r="FM9" s="122"/>
      <c r="FN9" s="122"/>
      <c r="FO9" s="122"/>
      <c r="FP9" s="122"/>
      <c r="FQ9" s="122"/>
      <c r="FR9" s="122"/>
      <c r="FS9" s="122"/>
      <c r="FT9" s="122"/>
      <c r="FU9" s="122"/>
    </row>
    <row r="10" spans="1:178" s="136" customFormat="1" ht="30.75" customHeight="1">
      <c r="A10" s="127">
        <v>1</v>
      </c>
      <c r="B10" s="127" t="s">
        <v>22</v>
      </c>
      <c r="C10" s="106">
        <v>20.02</v>
      </c>
      <c r="D10" s="127"/>
      <c r="E10" s="127"/>
      <c r="F10" s="106">
        <v>749.36218</v>
      </c>
      <c r="H10" s="128">
        <v>2.7648200000000003</v>
      </c>
      <c r="I10" s="101">
        <f>SUM(C10:H10)</f>
        <v>772.1469999999999</v>
      </c>
      <c r="J10" s="101">
        <v>529.6375</v>
      </c>
      <c r="K10" s="101">
        <v>417.64798</v>
      </c>
      <c r="L10" s="101">
        <v>34.96068</v>
      </c>
      <c r="M10" s="101">
        <v>236.38537000000002</v>
      </c>
      <c r="N10" s="101">
        <v>27.98377</v>
      </c>
      <c r="O10" s="101">
        <v>7.593449999999999</v>
      </c>
      <c r="P10" s="101">
        <v>724.5712500000001</v>
      </c>
      <c r="Q10" s="129"/>
      <c r="R10" s="129"/>
      <c r="S10" s="129">
        <f>P10*100/10987</f>
        <v>6.594805224356058</v>
      </c>
      <c r="T10" s="129">
        <f>S10*S8</f>
        <v>28.489558569218172</v>
      </c>
      <c r="U10" s="129">
        <f>K10+T10</f>
        <v>446.1375385692182</v>
      </c>
      <c r="V10" s="129">
        <v>395.24941786474926</v>
      </c>
      <c r="W10" s="130">
        <v>11</v>
      </c>
      <c r="X10" s="131">
        <f aca="true" t="shared" si="0" ref="X10:X23">P10/W10</f>
        <v>65.87011363636364</v>
      </c>
      <c r="Y10" s="132">
        <f>P10/11</f>
        <v>65.87011363636364</v>
      </c>
      <c r="Z10" s="132">
        <f aca="true" t="shared" si="1" ref="Z10:Z22">(K10/P10)*100</f>
        <v>57.64070545167228</v>
      </c>
      <c r="AA10" s="133">
        <f>K10/'Part-I'!P13</f>
        <v>145.82528115976442</v>
      </c>
      <c r="AB10" s="134"/>
      <c r="AC10" s="134" t="s">
        <v>22</v>
      </c>
      <c r="AD10" s="134">
        <v>506.45038</v>
      </c>
      <c r="AE10" s="134"/>
      <c r="AF10" s="238">
        <f>K10+M10+L10</f>
        <v>688.9940300000001</v>
      </c>
      <c r="AG10" s="134"/>
      <c r="AH10" s="134"/>
      <c r="AI10" s="134"/>
      <c r="AJ10" s="134"/>
      <c r="AK10" s="134"/>
      <c r="AL10" s="134"/>
      <c r="AM10" s="134"/>
      <c r="AN10" s="134"/>
      <c r="AO10" s="134"/>
      <c r="AP10" s="134"/>
      <c r="AQ10" s="134"/>
      <c r="AR10" s="134"/>
      <c r="AS10" s="134"/>
      <c r="AT10" s="134"/>
      <c r="AU10" s="134"/>
      <c r="AV10" s="134"/>
      <c r="AW10" s="134"/>
      <c r="AX10" s="134"/>
      <c r="AY10" s="134"/>
      <c r="AZ10" s="134"/>
      <c r="BA10" s="134"/>
      <c r="BB10" s="134"/>
      <c r="BC10" s="134"/>
      <c r="BD10" s="134"/>
      <c r="BE10" s="134"/>
      <c r="BF10" s="134"/>
      <c r="BG10" s="134"/>
      <c r="BH10" s="134"/>
      <c r="BI10" s="134"/>
      <c r="BJ10" s="134"/>
      <c r="BK10" s="134"/>
      <c r="BL10" s="134"/>
      <c r="BM10" s="134"/>
      <c r="BN10" s="134"/>
      <c r="BO10" s="134"/>
      <c r="BP10" s="134"/>
      <c r="BQ10" s="134"/>
      <c r="BR10" s="134"/>
      <c r="BS10" s="134"/>
      <c r="BT10" s="134"/>
      <c r="BU10" s="134"/>
      <c r="BV10" s="134"/>
      <c r="BW10" s="134"/>
      <c r="BX10" s="134"/>
      <c r="BY10" s="134"/>
      <c r="BZ10" s="134"/>
      <c r="CA10" s="134"/>
      <c r="CB10" s="134"/>
      <c r="CC10" s="134"/>
      <c r="CD10" s="134"/>
      <c r="CE10" s="134"/>
      <c r="CF10" s="134"/>
      <c r="CG10" s="134"/>
      <c r="CH10" s="134"/>
      <c r="CI10" s="134"/>
      <c r="CJ10" s="134"/>
      <c r="CK10" s="134"/>
      <c r="CL10" s="134"/>
      <c r="CM10" s="134"/>
      <c r="CN10" s="134"/>
      <c r="CO10" s="134"/>
      <c r="CP10" s="134"/>
      <c r="CQ10" s="134"/>
      <c r="CR10" s="134"/>
      <c r="CS10" s="134"/>
      <c r="CT10" s="134"/>
      <c r="CU10" s="134"/>
      <c r="CV10" s="134"/>
      <c r="CW10" s="134"/>
      <c r="CX10" s="134"/>
      <c r="CY10" s="134"/>
      <c r="CZ10" s="134"/>
      <c r="DA10" s="134"/>
      <c r="DB10" s="134"/>
      <c r="DC10" s="134"/>
      <c r="DD10" s="134"/>
      <c r="DE10" s="134"/>
      <c r="DF10" s="134"/>
      <c r="DG10" s="134"/>
      <c r="DH10" s="134"/>
      <c r="DI10" s="134"/>
      <c r="DJ10" s="134"/>
      <c r="DK10" s="134"/>
      <c r="DL10" s="134"/>
      <c r="DM10" s="134"/>
      <c r="DN10" s="134"/>
      <c r="DO10" s="134"/>
      <c r="DP10" s="134"/>
      <c r="DQ10" s="134"/>
      <c r="DR10" s="134"/>
      <c r="DS10" s="134"/>
      <c r="DT10" s="134"/>
      <c r="DU10" s="134"/>
      <c r="DV10" s="134"/>
      <c r="DW10" s="134"/>
      <c r="DX10" s="134"/>
      <c r="DY10" s="134"/>
      <c r="DZ10" s="134"/>
      <c r="EA10" s="134"/>
      <c r="EB10" s="134"/>
      <c r="EC10" s="134"/>
      <c r="ED10" s="134"/>
      <c r="EE10" s="134"/>
      <c r="EF10" s="134"/>
      <c r="EG10" s="134"/>
      <c r="EH10" s="134"/>
      <c r="EI10" s="134"/>
      <c r="EJ10" s="134"/>
      <c r="EK10" s="134"/>
      <c r="EL10" s="134"/>
      <c r="EM10" s="134"/>
      <c r="EN10" s="134"/>
      <c r="EO10" s="134"/>
      <c r="EP10" s="134"/>
      <c r="EQ10" s="134"/>
      <c r="ER10" s="134"/>
      <c r="ES10" s="134"/>
      <c r="ET10" s="134"/>
      <c r="EU10" s="134"/>
      <c r="EV10" s="134"/>
      <c r="EW10" s="134"/>
      <c r="EX10" s="134"/>
      <c r="EY10" s="134"/>
      <c r="EZ10" s="134"/>
      <c r="FA10" s="134"/>
      <c r="FB10" s="134"/>
      <c r="FC10" s="134"/>
      <c r="FD10" s="134"/>
      <c r="FE10" s="134"/>
      <c r="FF10" s="134"/>
      <c r="FG10" s="134"/>
      <c r="FH10" s="134"/>
      <c r="FI10" s="134"/>
      <c r="FJ10" s="134"/>
      <c r="FK10" s="134"/>
      <c r="FL10" s="134"/>
      <c r="FM10" s="134"/>
      <c r="FN10" s="134"/>
      <c r="FO10" s="134"/>
      <c r="FP10" s="134"/>
      <c r="FQ10" s="134"/>
      <c r="FR10" s="134"/>
      <c r="FS10" s="134"/>
      <c r="FT10" s="134"/>
      <c r="FU10" s="134"/>
      <c r="FV10" s="135"/>
    </row>
    <row r="11" spans="1:30" s="142" customFormat="1" ht="30.75" customHeight="1">
      <c r="A11" s="127">
        <v>2</v>
      </c>
      <c r="B11" s="127" t="s">
        <v>23</v>
      </c>
      <c r="C11" s="106">
        <v>52.31</v>
      </c>
      <c r="D11" s="127"/>
      <c r="E11" s="127"/>
      <c r="F11" s="106">
        <v>1301.05787</v>
      </c>
      <c r="H11" s="316">
        <v>4.29231</v>
      </c>
      <c r="I11" s="101">
        <f aca="true" t="shared" si="2" ref="I11:I21">SUM(C11:H11)</f>
        <v>1357.66018</v>
      </c>
      <c r="J11" s="101">
        <v>614.6875</v>
      </c>
      <c r="K11" s="101">
        <v>671.73394</v>
      </c>
      <c r="L11" s="101">
        <v>56.422940000000004</v>
      </c>
      <c r="M11" s="101">
        <v>491.89381</v>
      </c>
      <c r="N11" s="101">
        <v>25.06096</v>
      </c>
      <c r="O11" s="101">
        <v>11.722760000000001</v>
      </c>
      <c r="P11" s="101">
        <v>1256.8344100000002</v>
      </c>
      <c r="Q11" s="137"/>
      <c r="R11" s="137"/>
      <c r="S11" s="129">
        <f aca="true" t="shared" si="3" ref="S11:S22">P11*100/10987</f>
        <v>11.43928652043324</v>
      </c>
      <c r="T11" s="129">
        <f aca="true" t="shared" si="4" ref="T11:T22">S11*S9</f>
        <v>0</v>
      </c>
      <c r="U11" s="129">
        <f aca="true" t="shared" si="5" ref="U11:U22">K11+T11</f>
        <v>671.73394</v>
      </c>
      <c r="V11" s="129">
        <v>556.0749999999999</v>
      </c>
      <c r="W11" s="138">
        <v>11</v>
      </c>
      <c r="X11" s="139">
        <f t="shared" si="0"/>
        <v>114.25767363636365</v>
      </c>
      <c r="Y11" s="140">
        <f aca="true" t="shared" si="6" ref="Y11:Y23">P11/11</f>
        <v>114.25767363636365</v>
      </c>
      <c r="Z11" s="140">
        <f t="shared" si="1"/>
        <v>53.44649499212867</v>
      </c>
      <c r="AA11" s="141">
        <f>K11/'Part-I'!P14</f>
        <v>167.0103353712355</v>
      </c>
      <c r="AC11" s="142" t="s">
        <v>23</v>
      </c>
      <c r="AD11" s="142">
        <v>704.60117</v>
      </c>
    </row>
    <row r="12" spans="1:30" s="134" customFormat="1" ht="30.75" customHeight="1">
      <c r="A12" s="127">
        <v>3</v>
      </c>
      <c r="B12" s="127" t="s">
        <v>24</v>
      </c>
      <c r="C12" s="106">
        <v>101.11</v>
      </c>
      <c r="D12" s="127"/>
      <c r="E12" s="127"/>
      <c r="F12" s="106">
        <v>1795.85684</v>
      </c>
      <c r="H12" s="128">
        <v>3.860763</v>
      </c>
      <c r="I12" s="101">
        <f t="shared" si="2"/>
        <v>1900.8276029999997</v>
      </c>
      <c r="J12" s="101">
        <v>1757.983</v>
      </c>
      <c r="K12" s="101">
        <v>1171.74143</v>
      </c>
      <c r="L12" s="101">
        <v>69.86258</v>
      </c>
      <c r="M12" s="101">
        <v>417.08593</v>
      </c>
      <c r="N12" s="101">
        <v>21.25071</v>
      </c>
      <c r="O12" s="101">
        <v>18.06211</v>
      </c>
      <c r="P12" s="101">
        <v>1698.00276</v>
      </c>
      <c r="Q12" s="129"/>
      <c r="R12" s="129"/>
      <c r="S12" s="129">
        <f t="shared" si="3"/>
        <v>15.454653317557113</v>
      </c>
      <c r="T12" s="129">
        <f t="shared" si="4"/>
        <v>101.92042843923734</v>
      </c>
      <c r="U12" s="129">
        <f t="shared" si="5"/>
        <v>1273.6618584392374</v>
      </c>
      <c r="V12" s="129">
        <v>946.3318055174382</v>
      </c>
      <c r="W12" s="130">
        <v>16</v>
      </c>
      <c r="X12" s="131">
        <f t="shared" si="0"/>
        <v>106.1251725</v>
      </c>
      <c r="Y12" s="132">
        <f t="shared" si="6"/>
        <v>154.36388727272728</v>
      </c>
      <c r="Z12" s="132">
        <f t="shared" si="1"/>
        <v>69.00703918761593</v>
      </c>
      <c r="AA12" s="133">
        <f>K12/'Part-I'!P15</f>
        <v>149.90116493278543</v>
      </c>
      <c r="AC12" s="134" t="s">
        <v>24</v>
      </c>
      <c r="AD12" s="134">
        <v>831.20444</v>
      </c>
    </row>
    <row r="13" spans="1:30" s="145" customFormat="1" ht="30.75" customHeight="1">
      <c r="A13" s="127">
        <v>4</v>
      </c>
      <c r="B13" s="127" t="s">
        <v>25</v>
      </c>
      <c r="C13" s="106">
        <v>40.2</v>
      </c>
      <c r="D13" s="127"/>
      <c r="E13" s="127"/>
      <c r="F13" s="106">
        <v>2171.03945</v>
      </c>
      <c r="H13" s="128">
        <v>6.59798</v>
      </c>
      <c r="I13" s="101">
        <f t="shared" si="2"/>
        <v>2217.83743</v>
      </c>
      <c r="J13" s="101">
        <v>1165.9625</v>
      </c>
      <c r="K13" s="101">
        <v>1421.27843</v>
      </c>
      <c r="L13" s="101">
        <v>114.65317999999999</v>
      </c>
      <c r="M13" s="101">
        <v>497.69041</v>
      </c>
      <c r="N13" s="101">
        <v>18.34034</v>
      </c>
      <c r="O13" s="101">
        <v>15.110500000000002</v>
      </c>
      <c r="P13" s="101">
        <v>2067.07286</v>
      </c>
      <c r="Q13" s="143"/>
      <c r="R13" s="129"/>
      <c r="S13" s="129">
        <f t="shared" si="3"/>
        <v>18.813805952489307</v>
      </c>
      <c r="T13" s="129">
        <f t="shared" si="4"/>
        <v>215.2165168303576</v>
      </c>
      <c r="U13" s="129">
        <f t="shared" si="5"/>
        <v>1636.4949468303575</v>
      </c>
      <c r="V13" s="129">
        <v>1457.4699398054706</v>
      </c>
      <c r="W13" s="144">
        <v>12</v>
      </c>
      <c r="X13" s="131">
        <f t="shared" si="0"/>
        <v>172.25607166666668</v>
      </c>
      <c r="Y13" s="132">
        <f t="shared" si="6"/>
        <v>187.91571454545456</v>
      </c>
      <c r="Z13" s="132">
        <f t="shared" si="1"/>
        <v>68.75802287878714</v>
      </c>
      <c r="AA13" s="133">
        <f>K13/'Part-I'!P16</f>
        <v>512.3958302539127</v>
      </c>
      <c r="AC13" s="145" t="s">
        <v>25</v>
      </c>
      <c r="AD13" s="145">
        <v>1512.13425</v>
      </c>
    </row>
    <row r="14" spans="1:30" s="134" customFormat="1" ht="30.75" customHeight="1">
      <c r="A14" s="127">
        <v>5</v>
      </c>
      <c r="B14" s="127" t="s">
        <v>26</v>
      </c>
      <c r="C14" s="106">
        <v>58.34</v>
      </c>
      <c r="D14" s="127"/>
      <c r="E14" s="127"/>
      <c r="F14" s="106">
        <v>1705.99931</v>
      </c>
      <c r="H14" s="128">
        <v>3.7725799999999996</v>
      </c>
      <c r="I14" s="101">
        <f t="shared" si="2"/>
        <v>1768.11189</v>
      </c>
      <c r="J14" s="101">
        <v>1043.7875</v>
      </c>
      <c r="K14" s="101">
        <v>1064.26664</v>
      </c>
      <c r="L14" s="101">
        <v>116.90382999999999</v>
      </c>
      <c r="M14" s="101">
        <v>379.8904</v>
      </c>
      <c r="N14" s="101">
        <v>26.26215</v>
      </c>
      <c r="O14" s="101">
        <v>18.484999999999996</v>
      </c>
      <c r="P14" s="101">
        <v>1605.8080200000002</v>
      </c>
      <c r="Q14" s="129"/>
      <c r="R14" s="129"/>
      <c r="S14" s="129">
        <f t="shared" si="3"/>
        <v>14.615527623555113</v>
      </c>
      <c r="T14" s="129">
        <f t="shared" si="4"/>
        <v>225.87791247522367</v>
      </c>
      <c r="U14" s="129">
        <f t="shared" si="5"/>
        <v>1290.1445524752237</v>
      </c>
      <c r="V14" s="129">
        <v>1030.059143208207</v>
      </c>
      <c r="W14" s="130">
        <v>11</v>
      </c>
      <c r="X14" s="131">
        <f t="shared" si="0"/>
        <v>145.9825472727273</v>
      </c>
      <c r="Y14" s="132">
        <f t="shared" si="6"/>
        <v>145.9825472727273</v>
      </c>
      <c r="Z14" s="132">
        <f t="shared" si="1"/>
        <v>66.27608199391108</v>
      </c>
      <c r="AA14" s="133">
        <f>K14/'Part-I'!P17</f>
        <v>173.27434798252713</v>
      </c>
      <c r="AC14" s="134" t="s">
        <v>26</v>
      </c>
      <c r="AD14" s="134">
        <v>866.67451</v>
      </c>
    </row>
    <row r="15" spans="1:30" s="142" customFormat="1" ht="30.75" customHeight="1">
      <c r="A15" s="127">
        <v>6</v>
      </c>
      <c r="B15" s="127" t="s">
        <v>27</v>
      </c>
      <c r="C15" s="106">
        <v>30.75</v>
      </c>
      <c r="D15" s="127"/>
      <c r="E15" s="127"/>
      <c r="F15" s="106">
        <v>1450.67832</v>
      </c>
      <c r="H15" s="128">
        <v>4.30884</v>
      </c>
      <c r="I15" s="101">
        <f t="shared" si="2"/>
        <v>1485.73716</v>
      </c>
      <c r="J15" s="101">
        <v>1720.05</v>
      </c>
      <c r="K15" s="101">
        <f>788.2177-0.01</f>
        <v>788.2077</v>
      </c>
      <c r="L15" s="101">
        <v>82.9528</v>
      </c>
      <c r="M15" s="101">
        <v>547.51208</v>
      </c>
      <c r="N15" s="101">
        <v>23.55518</v>
      </c>
      <c r="O15" s="101">
        <v>40.16508</v>
      </c>
      <c r="P15" s="101">
        <v>1482.39284</v>
      </c>
      <c r="Q15" s="137"/>
      <c r="R15" s="137"/>
      <c r="S15" s="129">
        <f t="shared" si="3"/>
        <v>13.492243924638208</v>
      </c>
      <c r="T15" s="129">
        <f t="shared" si="4"/>
        <v>253.840459061796</v>
      </c>
      <c r="U15" s="129">
        <f t="shared" si="5"/>
        <v>1042.048159061796</v>
      </c>
      <c r="V15" s="129">
        <v>853.5047831584388</v>
      </c>
      <c r="W15" s="138">
        <v>11</v>
      </c>
      <c r="X15" s="140">
        <f t="shared" si="0"/>
        <v>134.76298545454546</v>
      </c>
      <c r="Y15" s="140">
        <f t="shared" si="6"/>
        <v>134.76298545454546</v>
      </c>
      <c r="Z15" s="140">
        <f t="shared" si="1"/>
        <v>53.171310514424775</v>
      </c>
      <c r="AA15" s="141">
        <f>K15/'Part-I'!P18</f>
        <v>79.15353144619982</v>
      </c>
      <c r="AC15" s="142" t="s">
        <v>27</v>
      </c>
      <c r="AD15" s="142">
        <v>952.48678</v>
      </c>
    </row>
    <row r="16" spans="1:30" s="145" customFormat="1" ht="30.75" customHeight="1">
      <c r="A16" s="127">
        <v>7</v>
      </c>
      <c r="B16" s="127" t="s">
        <v>125</v>
      </c>
      <c r="C16" s="106">
        <v>8.22</v>
      </c>
      <c r="D16" s="127"/>
      <c r="E16" s="127"/>
      <c r="F16" s="106">
        <v>778.58323</v>
      </c>
      <c r="H16" s="128">
        <v>3.09902</v>
      </c>
      <c r="I16" s="101">
        <f t="shared" si="2"/>
        <v>789.90225</v>
      </c>
      <c r="J16" s="101">
        <v>1141.9875</v>
      </c>
      <c r="K16" s="304">
        <v>554.61514</v>
      </c>
      <c r="L16" s="146">
        <v>49.372460000000004</v>
      </c>
      <c r="M16" s="146">
        <v>91.54891</v>
      </c>
      <c r="N16" s="146">
        <v>9.30199</v>
      </c>
      <c r="O16" s="146">
        <v>17.41145</v>
      </c>
      <c r="P16" s="101">
        <v>722.2499500000001</v>
      </c>
      <c r="Q16" s="143"/>
      <c r="R16" s="129"/>
      <c r="S16" s="129">
        <f t="shared" si="3"/>
        <v>6.5736775279876225</v>
      </c>
      <c r="T16" s="129">
        <f t="shared" si="4"/>
        <v>96.07776549864658</v>
      </c>
      <c r="U16" s="129">
        <f t="shared" si="5"/>
        <v>650.6929054986466</v>
      </c>
      <c r="V16" s="129">
        <v>527.0330525286279</v>
      </c>
      <c r="W16" s="144">
        <v>10</v>
      </c>
      <c r="X16" s="132">
        <f t="shared" si="0"/>
        <v>72.224995</v>
      </c>
      <c r="Y16" s="147">
        <f t="shared" si="6"/>
        <v>65.65908636363638</v>
      </c>
      <c r="Z16" s="132" t="e">
        <f>(#REF!/P16)*100</f>
        <v>#REF!</v>
      </c>
      <c r="AA16" s="133" t="e">
        <f>#REF!/'Part-I'!#REF!</f>
        <v>#REF!</v>
      </c>
      <c r="AC16" s="145" t="s">
        <v>28</v>
      </c>
      <c r="AD16" s="145">
        <v>466.60143</v>
      </c>
    </row>
    <row r="17" spans="1:30" s="134" customFormat="1" ht="30.75" customHeight="1">
      <c r="A17" s="127">
        <v>8</v>
      </c>
      <c r="B17" s="127" t="s">
        <v>29</v>
      </c>
      <c r="C17" s="106">
        <v>48.13</v>
      </c>
      <c r="D17" s="127"/>
      <c r="E17" s="127"/>
      <c r="F17" s="106">
        <v>904.6099</v>
      </c>
      <c r="H17" s="128">
        <v>2.32213</v>
      </c>
      <c r="I17" s="101">
        <f t="shared" si="2"/>
        <v>955.06203</v>
      </c>
      <c r="J17" s="101">
        <v>877.4375</v>
      </c>
      <c r="K17" s="101">
        <v>477.3659199999999</v>
      </c>
      <c r="L17" s="101">
        <v>47.144839999999995</v>
      </c>
      <c r="M17" s="101">
        <v>260.28496</v>
      </c>
      <c r="N17" s="101">
        <v>20.37619</v>
      </c>
      <c r="O17" s="101">
        <v>12.081399999999999</v>
      </c>
      <c r="P17" s="101">
        <v>817.25331</v>
      </c>
      <c r="Q17" s="129"/>
      <c r="R17" s="129"/>
      <c r="S17" s="129">
        <f t="shared" si="3"/>
        <v>7.438366342040594</v>
      </c>
      <c r="T17" s="129">
        <f t="shared" si="4"/>
        <v>100.36025308763054</v>
      </c>
      <c r="U17" s="129">
        <f t="shared" si="5"/>
        <v>577.7261730876304</v>
      </c>
      <c r="V17" s="129">
        <v>394.9048928760487</v>
      </c>
      <c r="W17" s="130">
        <v>12</v>
      </c>
      <c r="X17" s="132">
        <f t="shared" si="0"/>
        <v>68.1044425</v>
      </c>
      <c r="Y17" s="132">
        <f t="shared" si="6"/>
        <v>74.29575545454546</v>
      </c>
      <c r="Z17" s="132">
        <f t="shared" si="1"/>
        <v>58.41101090187079</v>
      </c>
      <c r="AA17" s="133">
        <f>K17/'Part-I'!P20</f>
        <v>155.09871272524057</v>
      </c>
      <c r="AC17" s="134" t="s">
        <v>149</v>
      </c>
      <c r="AD17" s="134">
        <v>402.7251</v>
      </c>
    </row>
    <row r="18" spans="1:30" s="151" customFormat="1" ht="30.75" customHeight="1">
      <c r="A18" s="234">
        <v>9</v>
      </c>
      <c r="B18" s="234" t="s">
        <v>30</v>
      </c>
      <c r="C18" s="235">
        <v>17.93</v>
      </c>
      <c r="D18" s="234"/>
      <c r="E18" s="234"/>
      <c r="F18" s="235">
        <v>575.41694</v>
      </c>
      <c r="H18" s="317">
        <v>1.68973</v>
      </c>
      <c r="I18" s="101">
        <f t="shared" si="2"/>
        <v>595.03667</v>
      </c>
      <c r="J18" s="305">
        <v>414.15</v>
      </c>
      <c r="K18" s="278">
        <v>419.05325</v>
      </c>
      <c r="L18" s="278">
        <v>34.20372999999999</v>
      </c>
      <c r="M18" s="278">
        <v>65.06042</v>
      </c>
      <c r="N18" s="278">
        <v>10.685085</v>
      </c>
      <c r="O18" s="278">
        <v>8.10379</v>
      </c>
      <c r="P18" s="101">
        <v>537.106275</v>
      </c>
      <c r="Q18" s="148"/>
      <c r="R18" s="129"/>
      <c r="S18" s="129">
        <f t="shared" si="3"/>
        <v>4.8885617092928</v>
      </c>
      <c r="T18" s="129">
        <f t="shared" si="4"/>
        <v>32.13582825255884</v>
      </c>
      <c r="U18" s="129">
        <f t="shared" si="5"/>
        <v>451.18907825255883</v>
      </c>
      <c r="V18" s="129">
        <v>329.2062499634278</v>
      </c>
      <c r="W18" s="149">
        <v>5</v>
      </c>
      <c r="X18" s="132">
        <f t="shared" si="0"/>
        <v>107.421255</v>
      </c>
      <c r="Y18" s="150">
        <f t="shared" si="6"/>
        <v>48.82784318181818</v>
      </c>
      <c r="Z18" s="132" t="e">
        <f>(#REF!/P18)*100</f>
        <v>#REF!</v>
      </c>
      <c r="AA18" s="133" t="e">
        <f>#REF!/'Part-I'!P21</f>
        <v>#REF!</v>
      </c>
      <c r="AC18" s="151" t="s">
        <v>30</v>
      </c>
      <c r="AD18" s="151">
        <v>230.73651</v>
      </c>
    </row>
    <row r="19" spans="1:178" s="146" customFormat="1" ht="30.75" customHeight="1">
      <c r="A19" s="127">
        <v>10</v>
      </c>
      <c r="B19" s="127" t="s">
        <v>31</v>
      </c>
      <c r="C19" s="106">
        <v>81.67</v>
      </c>
      <c r="D19" s="127"/>
      <c r="E19" s="127"/>
      <c r="F19" s="106">
        <v>965.40008</v>
      </c>
      <c r="H19" s="128">
        <v>3.6105599999999995</v>
      </c>
      <c r="I19" s="101">
        <f t="shared" si="2"/>
        <v>1050.68064</v>
      </c>
      <c r="J19" s="101">
        <v>1810.433284</v>
      </c>
      <c r="K19" s="101">
        <v>453.4016</v>
      </c>
      <c r="L19" s="101">
        <v>41.26407</v>
      </c>
      <c r="M19" s="101">
        <v>276.46555</v>
      </c>
      <c r="N19" s="101">
        <v>8.81699</v>
      </c>
      <c r="O19" s="101">
        <v>7.46021</v>
      </c>
      <c r="P19" s="101">
        <v>787.4084200000002</v>
      </c>
      <c r="Q19" s="137"/>
      <c r="R19" s="137"/>
      <c r="S19" s="129">
        <f t="shared" si="3"/>
        <v>7.1667281332483865</v>
      </c>
      <c r="T19" s="129">
        <f t="shared" si="4"/>
        <v>53.30874932891022</v>
      </c>
      <c r="U19" s="129">
        <f t="shared" si="5"/>
        <v>506.7103493289102</v>
      </c>
      <c r="V19" s="129">
        <v>421.40043101378836</v>
      </c>
      <c r="W19" s="138">
        <v>16</v>
      </c>
      <c r="X19" s="140">
        <f t="shared" si="0"/>
        <v>49.21302625000001</v>
      </c>
      <c r="Y19" s="128">
        <f t="shared" si="6"/>
        <v>71.58258363636365</v>
      </c>
      <c r="Z19" s="140">
        <f t="shared" si="1"/>
        <v>57.5815026209651</v>
      </c>
      <c r="AA19" s="141">
        <f>K19/'Part-I'!P22</f>
        <v>148.56906930031226</v>
      </c>
      <c r="AB19" s="142"/>
      <c r="AC19" s="142" t="s">
        <v>31</v>
      </c>
      <c r="AD19" s="142">
        <v>677.9344</v>
      </c>
      <c r="AE19" s="142"/>
      <c r="AF19" s="142"/>
      <c r="AG19" s="142"/>
      <c r="AH19" s="142"/>
      <c r="AI19" s="142"/>
      <c r="AJ19" s="142"/>
      <c r="AK19" s="142"/>
      <c r="AL19" s="142"/>
      <c r="AM19" s="142"/>
      <c r="AN19" s="142"/>
      <c r="AO19" s="142"/>
      <c r="AP19" s="142"/>
      <c r="AQ19" s="142"/>
      <c r="AR19" s="142"/>
      <c r="AS19" s="142"/>
      <c r="AT19" s="142"/>
      <c r="AU19" s="142"/>
      <c r="AV19" s="142"/>
      <c r="AW19" s="142"/>
      <c r="AX19" s="142"/>
      <c r="AY19" s="142"/>
      <c r="AZ19" s="142"/>
      <c r="BA19" s="142"/>
      <c r="BB19" s="142"/>
      <c r="BC19" s="142"/>
      <c r="BD19" s="142"/>
      <c r="BE19" s="142"/>
      <c r="BF19" s="142"/>
      <c r="BG19" s="142"/>
      <c r="BH19" s="142"/>
      <c r="BI19" s="142"/>
      <c r="BJ19" s="142"/>
      <c r="BK19" s="142"/>
      <c r="BL19" s="142"/>
      <c r="BM19" s="142"/>
      <c r="BN19" s="142"/>
      <c r="BO19" s="142"/>
      <c r="BP19" s="142"/>
      <c r="BQ19" s="142"/>
      <c r="BR19" s="142"/>
      <c r="BS19" s="142"/>
      <c r="BT19" s="142"/>
      <c r="BU19" s="142"/>
      <c r="BV19" s="142"/>
      <c r="BW19" s="142"/>
      <c r="BX19" s="142"/>
      <c r="BY19" s="142"/>
      <c r="BZ19" s="142"/>
      <c r="CA19" s="142"/>
      <c r="CB19" s="142"/>
      <c r="CC19" s="142"/>
      <c r="CD19" s="142"/>
      <c r="CE19" s="142"/>
      <c r="CF19" s="142"/>
      <c r="CG19" s="142"/>
      <c r="CH19" s="142"/>
      <c r="CI19" s="142"/>
      <c r="CJ19" s="142"/>
      <c r="CK19" s="142"/>
      <c r="CL19" s="142"/>
      <c r="CM19" s="142"/>
      <c r="CN19" s="142"/>
      <c r="CO19" s="142"/>
      <c r="CP19" s="142"/>
      <c r="CQ19" s="142"/>
      <c r="CR19" s="142"/>
      <c r="CS19" s="142"/>
      <c r="CT19" s="142"/>
      <c r="CU19" s="142"/>
      <c r="CV19" s="142"/>
      <c r="CW19" s="142"/>
      <c r="CX19" s="142"/>
      <c r="CY19" s="142"/>
      <c r="CZ19" s="142"/>
      <c r="DA19" s="142"/>
      <c r="DB19" s="142"/>
      <c r="DC19" s="142"/>
      <c r="DD19" s="142"/>
      <c r="DE19" s="142"/>
      <c r="DF19" s="142"/>
      <c r="DG19" s="142"/>
      <c r="DH19" s="142"/>
      <c r="DI19" s="142"/>
      <c r="DJ19" s="142"/>
      <c r="DK19" s="142"/>
      <c r="DL19" s="142"/>
      <c r="DM19" s="142"/>
      <c r="DN19" s="142"/>
      <c r="DO19" s="142"/>
      <c r="DP19" s="142"/>
      <c r="DQ19" s="142"/>
      <c r="DR19" s="142"/>
      <c r="DS19" s="142"/>
      <c r="DT19" s="142"/>
      <c r="DU19" s="142"/>
      <c r="DV19" s="142"/>
      <c r="DW19" s="142"/>
      <c r="DX19" s="142"/>
      <c r="DY19" s="142"/>
      <c r="DZ19" s="142"/>
      <c r="EA19" s="142"/>
      <c r="EB19" s="142"/>
      <c r="EC19" s="142"/>
      <c r="ED19" s="142"/>
      <c r="EE19" s="142"/>
      <c r="EF19" s="142"/>
      <c r="EG19" s="142"/>
      <c r="EH19" s="142"/>
      <c r="EI19" s="142"/>
      <c r="EJ19" s="142"/>
      <c r="EK19" s="142"/>
      <c r="EL19" s="142"/>
      <c r="EM19" s="142"/>
      <c r="EN19" s="142"/>
      <c r="EO19" s="142"/>
      <c r="EP19" s="142"/>
      <c r="EQ19" s="142"/>
      <c r="ER19" s="142"/>
      <c r="ES19" s="142"/>
      <c r="ET19" s="142"/>
      <c r="EU19" s="142"/>
      <c r="EV19" s="142"/>
      <c r="EW19" s="142"/>
      <c r="EX19" s="142"/>
      <c r="EY19" s="142"/>
      <c r="EZ19" s="142"/>
      <c r="FA19" s="142"/>
      <c r="FB19" s="142"/>
      <c r="FC19" s="142"/>
      <c r="FD19" s="142"/>
      <c r="FE19" s="142"/>
      <c r="FF19" s="142"/>
      <c r="FG19" s="142"/>
      <c r="FH19" s="142"/>
      <c r="FI19" s="142"/>
      <c r="FJ19" s="142"/>
      <c r="FK19" s="142"/>
      <c r="FL19" s="142"/>
      <c r="FM19" s="142"/>
      <c r="FN19" s="142"/>
      <c r="FO19" s="142"/>
      <c r="FP19" s="142"/>
      <c r="FQ19" s="142"/>
      <c r="FR19" s="142"/>
      <c r="FS19" s="142"/>
      <c r="FT19" s="142"/>
      <c r="FU19" s="142"/>
      <c r="FV19" s="152"/>
    </row>
    <row r="20" spans="1:30" s="145" customFormat="1" ht="30.75" customHeight="1">
      <c r="A20" s="236">
        <v>11</v>
      </c>
      <c r="B20" s="236" t="s">
        <v>32</v>
      </c>
      <c r="C20" s="237">
        <v>18.16</v>
      </c>
      <c r="D20" s="236"/>
      <c r="E20" s="236"/>
      <c r="F20" s="237">
        <v>523.04151</v>
      </c>
      <c r="H20" s="128">
        <v>1.45472</v>
      </c>
      <c r="I20" s="101">
        <f t="shared" si="2"/>
        <v>542.6562299999999</v>
      </c>
      <c r="J20" s="306">
        <v>453.675</v>
      </c>
      <c r="K20" s="278">
        <v>374.56079</v>
      </c>
      <c r="L20" s="278">
        <v>31.00873</v>
      </c>
      <c r="M20" s="278">
        <v>104.06122</v>
      </c>
      <c r="N20" s="278">
        <v>1.88851</v>
      </c>
      <c r="O20" s="278">
        <v>3.2717400000000003</v>
      </c>
      <c r="P20" s="101">
        <v>514.79099</v>
      </c>
      <c r="Q20" s="143"/>
      <c r="R20" s="129"/>
      <c r="S20" s="129">
        <f t="shared" si="3"/>
        <v>4.685455447346864</v>
      </c>
      <c r="T20" s="129">
        <f t="shared" si="4"/>
        <v>22.905138090497243</v>
      </c>
      <c r="U20" s="129">
        <f t="shared" si="5"/>
        <v>397.46592809049724</v>
      </c>
      <c r="V20" s="129">
        <v>284.0693844620202</v>
      </c>
      <c r="W20" s="144">
        <v>5</v>
      </c>
      <c r="X20" s="132">
        <f t="shared" si="0"/>
        <v>102.958198</v>
      </c>
      <c r="Y20" s="147">
        <f t="shared" si="6"/>
        <v>46.79918090909091</v>
      </c>
      <c r="Z20" s="132" t="e">
        <f>(#REF!/P20)*100</f>
        <v>#REF!</v>
      </c>
      <c r="AA20" s="133" t="e">
        <f>#REF!/'Part-I'!P23</f>
        <v>#REF!</v>
      </c>
      <c r="AC20" s="145" t="s">
        <v>32</v>
      </c>
      <c r="AD20" s="145">
        <v>243.09251</v>
      </c>
    </row>
    <row r="21" spans="1:30" s="134" customFormat="1" ht="30.75" customHeight="1">
      <c r="A21" s="127">
        <v>12</v>
      </c>
      <c r="B21" s="127" t="s">
        <v>33</v>
      </c>
      <c r="C21" s="106">
        <v>15.1</v>
      </c>
      <c r="D21" s="127"/>
      <c r="E21" s="127"/>
      <c r="F21" s="106">
        <v>462.25</v>
      </c>
      <c r="H21" s="128">
        <v>3.2464399999999998</v>
      </c>
      <c r="I21" s="101">
        <f t="shared" si="2"/>
        <v>480.59644000000003</v>
      </c>
      <c r="J21" s="101">
        <v>547.6875</v>
      </c>
      <c r="K21" s="101">
        <v>236.66036999999997</v>
      </c>
      <c r="L21" s="101">
        <v>24.87408</v>
      </c>
      <c r="M21" s="101">
        <v>106.79311999999999</v>
      </c>
      <c r="N21" s="101">
        <v>30.424229999999998</v>
      </c>
      <c r="O21" s="302">
        <v>4.249700000000001</v>
      </c>
      <c r="P21" s="101">
        <v>403.0014999999999</v>
      </c>
      <c r="Q21" s="129"/>
      <c r="R21" s="129"/>
      <c r="S21" s="129">
        <f t="shared" si="3"/>
        <v>3.6679848912350956</v>
      </c>
      <c r="T21" s="129">
        <f t="shared" si="4"/>
        <v>26.287450512344584</v>
      </c>
      <c r="U21" s="129">
        <f t="shared" si="5"/>
        <v>262.94782051234455</v>
      </c>
      <c r="V21" s="129">
        <v>217.44448577735142</v>
      </c>
      <c r="W21" s="130">
        <v>12</v>
      </c>
      <c r="X21" s="132">
        <f t="shared" si="0"/>
        <v>33.583458333333326</v>
      </c>
      <c r="Y21" s="132">
        <f t="shared" si="6"/>
        <v>36.63649999999999</v>
      </c>
      <c r="Z21" s="132">
        <f t="shared" si="1"/>
        <v>58.72443899092188</v>
      </c>
      <c r="AA21" s="133">
        <f>K21/'Part-I'!P24</f>
        <v>137.6420532863399</v>
      </c>
      <c r="AC21" s="134" t="s">
        <v>33</v>
      </c>
      <c r="AD21" s="134">
        <v>282.2</v>
      </c>
    </row>
    <row r="22" spans="1:30" s="134" customFormat="1" ht="30.75" customHeight="1">
      <c r="A22" s="127">
        <v>13</v>
      </c>
      <c r="B22" s="127" t="s">
        <v>34</v>
      </c>
      <c r="C22" s="106">
        <v>73.46</v>
      </c>
      <c r="D22" s="127"/>
      <c r="E22" s="127"/>
      <c r="F22" s="106">
        <v>1066.23601</v>
      </c>
      <c r="H22" s="128">
        <v>3.50203</v>
      </c>
      <c r="I22" s="101">
        <f>SUM(C22:H22)</f>
        <v>1143.1980400000002</v>
      </c>
      <c r="J22" s="101">
        <v>539.875</v>
      </c>
      <c r="K22" s="101">
        <v>660.34912</v>
      </c>
      <c r="L22" s="101">
        <v>61.3688</v>
      </c>
      <c r="M22" s="101">
        <v>282.34006</v>
      </c>
      <c r="N22" s="101">
        <v>20.73856</v>
      </c>
      <c r="O22" s="302">
        <v>10.97484</v>
      </c>
      <c r="P22" s="101">
        <v>1035.7713800000001</v>
      </c>
      <c r="Q22" s="129"/>
      <c r="R22" s="129"/>
      <c r="S22" s="129">
        <f t="shared" si="3"/>
        <v>9.427244743788114</v>
      </c>
      <c r="T22" s="129">
        <f t="shared" si="4"/>
        <v>44.1709352382541</v>
      </c>
      <c r="U22" s="129">
        <f t="shared" si="5"/>
        <v>704.520055238254</v>
      </c>
      <c r="V22" s="129">
        <v>551.7063168440602</v>
      </c>
      <c r="W22" s="130">
        <v>14</v>
      </c>
      <c r="X22" s="132">
        <f t="shared" si="0"/>
        <v>73.98367</v>
      </c>
      <c r="Y22" s="132">
        <f t="shared" si="6"/>
        <v>94.16103454545456</v>
      </c>
      <c r="Z22" s="132">
        <f t="shared" si="1"/>
        <v>63.754331578460864</v>
      </c>
      <c r="AA22" s="133">
        <f>K22/'Part-I'!P25</f>
        <v>207.55187467980048</v>
      </c>
      <c r="AC22" s="134" t="s">
        <v>34</v>
      </c>
      <c r="AD22" s="134">
        <v>641.19701</v>
      </c>
    </row>
    <row r="23" spans="1:26" s="157" customFormat="1" ht="30.75" customHeight="1">
      <c r="A23" s="99"/>
      <c r="B23" s="99" t="s">
        <v>5</v>
      </c>
      <c r="C23" s="107">
        <f>SUM(C10:C22)</f>
        <v>565.4000000000001</v>
      </c>
      <c r="D23" s="99">
        <f>SUM(D10:D22)</f>
        <v>0</v>
      </c>
      <c r="E23" s="99">
        <f>SUM(E10:E22)</f>
        <v>0</v>
      </c>
      <c r="F23" s="100">
        <f>SUM(F10:F22)</f>
        <v>14449.531639999997</v>
      </c>
      <c r="G23" s="153"/>
      <c r="H23" s="100">
        <f aca="true" t="shared" si="7" ref="H23:P23">SUM(H10:H22)</f>
        <v>44.521922999999994</v>
      </c>
      <c r="I23" s="101">
        <f>SUM(C23:H23)</f>
        <v>15059.453562999997</v>
      </c>
      <c r="J23" s="100">
        <f t="shared" si="7"/>
        <v>12617.353783999999</v>
      </c>
      <c r="K23" s="100">
        <f t="shared" si="7"/>
        <v>8710.88231</v>
      </c>
      <c r="L23" s="100">
        <f t="shared" si="7"/>
        <v>764.99272</v>
      </c>
      <c r="M23" s="100">
        <f t="shared" si="7"/>
        <v>3757.012239999999</v>
      </c>
      <c r="N23" s="100">
        <f t="shared" si="7"/>
        <v>244.684665</v>
      </c>
      <c r="O23" s="100">
        <f t="shared" si="7"/>
        <v>174.69203</v>
      </c>
      <c r="P23" s="100">
        <f t="shared" si="7"/>
        <v>13652.263965</v>
      </c>
      <c r="Q23" s="154"/>
      <c r="R23" s="129"/>
      <c r="S23" s="129"/>
      <c r="T23" s="129"/>
      <c r="U23" s="129"/>
      <c r="V23" s="129"/>
      <c r="W23" s="155">
        <f>SUM(W10:W22)</f>
        <v>146</v>
      </c>
      <c r="X23" s="132">
        <f t="shared" si="0"/>
        <v>93.50865729452055</v>
      </c>
      <c r="Y23" s="156">
        <f t="shared" si="6"/>
        <v>1241.114905909091</v>
      </c>
      <c r="Z23" s="156">
        <f>(K23/P23)*100</f>
        <v>63.80540496676517</v>
      </c>
    </row>
    <row r="24" spans="1:26" s="134" customFormat="1" ht="30.75" customHeight="1">
      <c r="A24" s="127">
        <v>1</v>
      </c>
      <c r="B24" s="127" t="s">
        <v>46</v>
      </c>
      <c r="C24" s="101">
        <v>120.21</v>
      </c>
      <c r="D24" s="101"/>
      <c r="E24" s="101"/>
      <c r="F24" s="101">
        <v>258.72747</v>
      </c>
      <c r="G24" s="318"/>
      <c r="H24" s="101"/>
      <c r="I24" s="101">
        <f>SUM(C24:H24)</f>
        <v>378.93746999999996</v>
      </c>
      <c r="J24" s="101"/>
      <c r="K24" s="101">
        <v>151.55</v>
      </c>
      <c r="L24" s="101">
        <v>0</v>
      </c>
      <c r="M24" s="101">
        <v>0</v>
      </c>
      <c r="N24" s="101">
        <v>0</v>
      </c>
      <c r="O24" s="101">
        <v>0</v>
      </c>
      <c r="P24" s="101">
        <f>K24</f>
        <v>151.55</v>
      </c>
      <c r="W24" s="319">
        <f>P27-O27-N27</f>
        <v>13384.437269999999</v>
      </c>
      <c r="X24" s="136"/>
      <c r="Y24" s="136">
        <f>P23/146</f>
        <v>93.50865729452055</v>
      </c>
      <c r="Z24" s="136"/>
    </row>
    <row r="25" spans="1:26" s="134" customFormat="1" ht="30.75" customHeight="1">
      <c r="A25" s="127">
        <v>2</v>
      </c>
      <c r="B25" s="127" t="s">
        <v>99</v>
      </c>
      <c r="C25" s="101">
        <v>670.31</v>
      </c>
      <c r="D25" s="101"/>
      <c r="E25" s="101"/>
      <c r="F25" s="101">
        <v>13084</v>
      </c>
      <c r="G25" s="101">
        <v>1000</v>
      </c>
      <c r="H25" s="101">
        <v>47.19</v>
      </c>
      <c r="I25" s="101">
        <f>SUM(C25:H25)</f>
        <v>14801.5</v>
      </c>
      <c r="J25" s="101"/>
      <c r="K25" s="101">
        <v>0</v>
      </c>
      <c r="L25" s="101">
        <v>0</v>
      </c>
      <c r="M25" s="101">
        <v>0</v>
      </c>
      <c r="N25" s="101">
        <v>47.4</v>
      </c>
      <c r="O25" s="101">
        <v>5.18</v>
      </c>
      <c r="P25" s="101">
        <f>N25+O25</f>
        <v>52.58</v>
      </c>
      <c r="W25" s="136"/>
      <c r="X25" s="136"/>
      <c r="Y25" s="136"/>
      <c r="Z25" s="136"/>
    </row>
    <row r="26" spans="1:26" s="145" customFormat="1" ht="30.75" customHeight="1">
      <c r="A26" s="127"/>
      <c r="B26" s="127" t="s">
        <v>5</v>
      </c>
      <c r="C26" s="101">
        <f>SUM(C24:C25)</f>
        <v>790.52</v>
      </c>
      <c r="D26" s="101">
        <f aca="true" t="shared" si="8" ref="D26:O26">SUM(D24:D25)</f>
        <v>0</v>
      </c>
      <c r="E26" s="101">
        <f>SUM(E24:E25)</f>
        <v>0</v>
      </c>
      <c r="F26" s="101">
        <f>F25</f>
        <v>13084</v>
      </c>
      <c r="G26" s="101">
        <f>SUM(G24:G25)</f>
        <v>1000</v>
      </c>
      <c r="H26" s="101">
        <f>SUM(H25:H25)</f>
        <v>47.19</v>
      </c>
      <c r="I26" s="101">
        <f>SUM(I24:I25)</f>
        <v>15180.43747</v>
      </c>
      <c r="J26" s="101"/>
      <c r="K26" s="101">
        <f t="shared" si="8"/>
        <v>151.55</v>
      </c>
      <c r="L26" s="101">
        <f t="shared" si="8"/>
        <v>0</v>
      </c>
      <c r="M26" s="101">
        <f t="shared" si="8"/>
        <v>0</v>
      </c>
      <c r="N26" s="101">
        <f t="shared" si="8"/>
        <v>47.4</v>
      </c>
      <c r="O26" s="101">
        <f t="shared" si="8"/>
        <v>5.18</v>
      </c>
      <c r="P26" s="101">
        <f>SUM(K26:O26)</f>
        <v>204.13000000000002</v>
      </c>
      <c r="R26" s="158"/>
      <c r="S26" s="158"/>
      <c r="T26" s="158"/>
      <c r="U26" s="158"/>
      <c r="V26" s="158"/>
      <c r="W26" s="159"/>
      <c r="X26" s="159"/>
      <c r="Y26" s="159"/>
      <c r="Z26" s="159"/>
    </row>
    <row r="27" spans="1:26" s="157" customFormat="1" ht="30.75" customHeight="1">
      <c r="A27" s="99"/>
      <c r="B27" s="99" t="s">
        <v>47</v>
      </c>
      <c r="C27" s="107">
        <f aca="true" t="shared" si="9" ref="C27:O27">C23+C26</f>
        <v>1355.92</v>
      </c>
      <c r="D27" s="99">
        <f t="shared" si="9"/>
        <v>0</v>
      </c>
      <c r="E27" s="99">
        <f>E26</f>
        <v>0</v>
      </c>
      <c r="F27" s="100">
        <f>F26</f>
        <v>13084</v>
      </c>
      <c r="G27" s="100">
        <f>G23+G26</f>
        <v>1000</v>
      </c>
      <c r="H27" s="100">
        <f t="shared" si="9"/>
        <v>91.71192299999998</v>
      </c>
      <c r="I27" s="100">
        <f>SUM(C27:H27)</f>
        <v>15531.631923</v>
      </c>
      <c r="J27" s="100">
        <f>J23</f>
        <v>12617.353783999999</v>
      </c>
      <c r="K27" s="100">
        <f t="shared" si="9"/>
        <v>8862.43231</v>
      </c>
      <c r="L27" s="100">
        <f t="shared" si="9"/>
        <v>764.99272</v>
      </c>
      <c r="M27" s="100">
        <f t="shared" si="9"/>
        <v>3757.012239999999</v>
      </c>
      <c r="N27" s="100">
        <f t="shared" si="9"/>
        <v>292.084665</v>
      </c>
      <c r="O27" s="100">
        <f t="shared" si="9"/>
        <v>179.87203</v>
      </c>
      <c r="P27" s="100">
        <f>P23+P26</f>
        <v>13856.393965</v>
      </c>
      <c r="S27" s="315"/>
      <c r="W27" s="160"/>
      <c r="X27" s="160"/>
      <c r="Y27" s="160"/>
      <c r="Z27" s="160"/>
    </row>
    <row r="28" spans="1:177" s="165" customFormat="1" ht="33" customHeight="1">
      <c r="A28" s="161"/>
      <c r="B28" s="346"/>
      <c r="C28" s="346"/>
      <c r="D28" s="346"/>
      <c r="E28" s="346"/>
      <c r="F28" s="346"/>
      <c r="G28" s="346"/>
      <c r="H28" s="346"/>
      <c r="I28" s="346"/>
      <c r="J28" s="346"/>
      <c r="K28" s="162"/>
      <c r="L28" s="163"/>
      <c r="M28" s="163"/>
      <c r="N28" s="163"/>
      <c r="O28" s="303"/>
      <c r="P28" s="164"/>
      <c r="R28" s="166"/>
      <c r="S28" s="166"/>
      <c r="T28" s="166"/>
      <c r="U28" s="166"/>
      <c r="V28" s="166"/>
      <c r="AB28" s="166"/>
      <c r="AC28" s="166"/>
      <c r="AD28" s="166"/>
      <c r="AE28" s="166"/>
      <c r="AF28" s="166"/>
      <c r="AG28" s="166"/>
      <c r="AH28" s="166"/>
      <c r="AI28" s="166"/>
      <c r="AJ28" s="166"/>
      <c r="AK28" s="166"/>
      <c r="AL28" s="166"/>
      <c r="AM28" s="166"/>
      <c r="AN28" s="166"/>
      <c r="AO28" s="166"/>
      <c r="AP28" s="166"/>
      <c r="AQ28" s="166"/>
      <c r="AR28" s="166"/>
      <c r="AS28" s="166"/>
      <c r="AT28" s="166"/>
      <c r="AU28" s="166"/>
      <c r="AV28" s="166"/>
      <c r="AW28" s="166"/>
      <c r="AX28" s="166"/>
      <c r="AY28" s="166"/>
      <c r="AZ28" s="166"/>
      <c r="BA28" s="166"/>
      <c r="BB28" s="166"/>
      <c r="BC28" s="166"/>
      <c r="BD28" s="166"/>
      <c r="BE28" s="166"/>
      <c r="BF28" s="166"/>
      <c r="BG28" s="166"/>
      <c r="BH28" s="166"/>
      <c r="BI28" s="166"/>
      <c r="BJ28" s="166"/>
      <c r="BK28" s="166"/>
      <c r="BL28" s="166"/>
      <c r="BM28" s="166"/>
      <c r="BN28" s="166"/>
      <c r="BO28" s="166"/>
      <c r="BP28" s="166"/>
      <c r="BQ28" s="166"/>
      <c r="BR28" s="166"/>
      <c r="BS28" s="166"/>
      <c r="BT28" s="166"/>
      <c r="BU28" s="166"/>
      <c r="BV28" s="166"/>
      <c r="BW28" s="166"/>
      <c r="BX28" s="166"/>
      <c r="BY28" s="166"/>
      <c r="BZ28" s="166"/>
      <c r="CA28" s="166"/>
      <c r="CB28" s="166"/>
      <c r="CC28" s="166"/>
      <c r="CD28" s="166"/>
      <c r="CE28" s="166"/>
      <c r="CF28" s="166"/>
      <c r="CG28" s="166"/>
      <c r="CH28" s="166"/>
      <c r="CI28" s="166"/>
      <c r="CJ28" s="166"/>
      <c r="CK28" s="166"/>
      <c r="CL28" s="166"/>
      <c r="CM28" s="166"/>
      <c r="CN28" s="166"/>
      <c r="CO28" s="166"/>
      <c r="CP28" s="166"/>
      <c r="CQ28" s="166"/>
      <c r="CR28" s="166"/>
      <c r="CS28" s="166"/>
      <c r="CT28" s="166"/>
      <c r="CU28" s="166"/>
      <c r="CV28" s="166"/>
      <c r="CW28" s="166"/>
      <c r="CX28" s="166"/>
      <c r="CY28" s="166"/>
      <c r="CZ28" s="166"/>
      <c r="DA28" s="166"/>
      <c r="DB28" s="166"/>
      <c r="DC28" s="166"/>
      <c r="DD28" s="166"/>
      <c r="DE28" s="166"/>
      <c r="DF28" s="166"/>
      <c r="DG28" s="166"/>
      <c r="DH28" s="166"/>
      <c r="DI28" s="166"/>
      <c r="DJ28" s="166"/>
      <c r="DK28" s="166"/>
      <c r="DL28" s="166"/>
      <c r="DM28" s="166"/>
      <c r="DN28" s="166"/>
      <c r="DO28" s="166"/>
      <c r="DP28" s="166"/>
      <c r="DQ28" s="166"/>
      <c r="DR28" s="166"/>
      <c r="DS28" s="166"/>
      <c r="DT28" s="166"/>
      <c r="DU28" s="166"/>
      <c r="DV28" s="166"/>
      <c r="DW28" s="166"/>
      <c r="DX28" s="166"/>
      <c r="DY28" s="166"/>
      <c r="DZ28" s="166"/>
      <c r="EA28" s="166"/>
      <c r="EB28" s="166"/>
      <c r="EC28" s="166"/>
      <c r="ED28" s="166"/>
      <c r="EE28" s="166"/>
      <c r="EF28" s="166"/>
      <c r="EG28" s="166"/>
      <c r="EH28" s="166"/>
      <c r="EI28" s="166"/>
      <c r="EJ28" s="166"/>
      <c r="EK28" s="166"/>
      <c r="EL28" s="166"/>
      <c r="EM28" s="166"/>
      <c r="EN28" s="166"/>
      <c r="EO28" s="166"/>
      <c r="EP28" s="166"/>
      <c r="EQ28" s="166"/>
      <c r="ER28" s="166"/>
      <c r="ES28" s="166"/>
      <c r="ET28" s="166"/>
      <c r="EU28" s="166"/>
      <c r="EV28" s="166"/>
      <c r="EW28" s="166"/>
      <c r="EX28" s="166"/>
      <c r="EY28" s="166"/>
      <c r="EZ28" s="166"/>
      <c r="FA28" s="166"/>
      <c r="FB28" s="166"/>
      <c r="FC28" s="166"/>
      <c r="FD28" s="166"/>
      <c r="FE28" s="166"/>
      <c r="FF28" s="166"/>
      <c r="FG28" s="166"/>
      <c r="FH28" s="166"/>
      <c r="FI28" s="166"/>
      <c r="FJ28" s="166"/>
      <c r="FK28" s="166"/>
      <c r="FL28" s="166"/>
      <c r="FM28" s="166"/>
      <c r="FN28" s="166"/>
      <c r="FO28" s="166"/>
      <c r="FP28" s="166"/>
      <c r="FQ28" s="166"/>
      <c r="FR28" s="166"/>
      <c r="FS28" s="166"/>
      <c r="FT28" s="166"/>
      <c r="FU28" s="166"/>
    </row>
    <row r="29" spans="1:177" s="118" customFormat="1" ht="41.25" customHeight="1">
      <c r="A29" s="161"/>
      <c r="B29" s="346"/>
      <c r="C29" s="346"/>
      <c r="D29" s="346"/>
      <c r="E29" s="346"/>
      <c r="F29" s="346"/>
      <c r="G29" s="346"/>
      <c r="H29" s="346"/>
      <c r="I29" s="346"/>
      <c r="J29" s="346"/>
      <c r="K29" s="167"/>
      <c r="L29" s="167"/>
      <c r="M29" s="345" t="s">
        <v>120</v>
      </c>
      <c r="N29" s="345"/>
      <c r="O29" s="345"/>
      <c r="P29" s="168"/>
      <c r="Q29" s="169"/>
      <c r="R29" s="169"/>
      <c r="S29" s="169"/>
      <c r="T29" s="169"/>
      <c r="U29" s="169"/>
      <c r="V29" s="169"/>
      <c r="W29" s="170"/>
      <c r="Y29" s="171"/>
      <c r="AB29" s="122"/>
      <c r="AC29" s="122"/>
      <c r="AD29" s="122"/>
      <c r="AE29" s="122"/>
      <c r="AF29" s="122"/>
      <c r="AG29" s="122"/>
      <c r="AH29" s="122"/>
      <c r="AI29" s="122"/>
      <c r="AJ29" s="122"/>
      <c r="AK29" s="122"/>
      <c r="AL29" s="122"/>
      <c r="AM29" s="122"/>
      <c r="AN29" s="122"/>
      <c r="AO29" s="122"/>
      <c r="AP29" s="122"/>
      <c r="AQ29" s="122"/>
      <c r="AR29" s="122"/>
      <c r="AS29" s="122"/>
      <c r="AT29" s="122"/>
      <c r="AU29" s="122"/>
      <c r="AV29" s="122"/>
      <c r="AW29" s="122"/>
      <c r="AX29" s="122"/>
      <c r="AY29" s="122"/>
      <c r="AZ29" s="122"/>
      <c r="BA29" s="122"/>
      <c r="BB29" s="122"/>
      <c r="BC29" s="122"/>
      <c r="BD29" s="122"/>
      <c r="BE29" s="122"/>
      <c r="BF29" s="122"/>
      <c r="BG29" s="122"/>
      <c r="BH29" s="122"/>
      <c r="BI29" s="122"/>
      <c r="BJ29" s="122"/>
      <c r="BK29" s="122"/>
      <c r="BL29" s="122"/>
      <c r="BM29" s="122"/>
      <c r="BN29" s="122"/>
      <c r="BO29" s="122"/>
      <c r="BP29" s="122"/>
      <c r="BQ29" s="122"/>
      <c r="BR29" s="122"/>
      <c r="BS29" s="122"/>
      <c r="BT29" s="122"/>
      <c r="BU29" s="122"/>
      <c r="BV29" s="122"/>
      <c r="BW29" s="122"/>
      <c r="BX29" s="122"/>
      <c r="BY29" s="122"/>
      <c r="BZ29" s="122"/>
      <c r="CA29" s="122"/>
      <c r="CB29" s="122"/>
      <c r="CC29" s="122"/>
      <c r="CD29" s="122"/>
      <c r="CE29" s="122"/>
      <c r="CF29" s="122"/>
      <c r="CG29" s="122"/>
      <c r="CH29" s="122"/>
      <c r="CI29" s="122"/>
      <c r="CJ29" s="122"/>
      <c r="CK29" s="122"/>
      <c r="CL29" s="122"/>
      <c r="CM29" s="122"/>
      <c r="CN29" s="122"/>
      <c r="CO29" s="122"/>
      <c r="CP29" s="122"/>
      <c r="CQ29" s="122"/>
      <c r="CR29" s="122"/>
      <c r="CS29" s="122"/>
      <c r="CT29" s="122"/>
      <c r="CU29" s="122"/>
      <c r="CV29" s="122"/>
      <c r="CW29" s="122"/>
      <c r="CX29" s="122"/>
      <c r="CY29" s="122"/>
      <c r="CZ29" s="122"/>
      <c r="DA29" s="122"/>
      <c r="DB29" s="122"/>
      <c r="DC29" s="122"/>
      <c r="DD29" s="122"/>
      <c r="DE29" s="122"/>
      <c r="DF29" s="122"/>
      <c r="DG29" s="122"/>
      <c r="DH29" s="122"/>
      <c r="DI29" s="122"/>
      <c r="DJ29" s="122"/>
      <c r="DK29" s="122"/>
      <c r="DL29" s="122"/>
      <c r="DM29" s="122"/>
      <c r="DN29" s="122"/>
      <c r="DO29" s="122"/>
      <c r="DP29" s="122"/>
      <c r="DQ29" s="122"/>
      <c r="DR29" s="122"/>
      <c r="DS29" s="122"/>
      <c r="DT29" s="122"/>
      <c r="DU29" s="122"/>
      <c r="DV29" s="122"/>
      <c r="DW29" s="122"/>
      <c r="DX29" s="122"/>
      <c r="DY29" s="122"/>
      <c r="DZ29" s="122"/>
      <c r="EA29" s="122"/>
      <c r="EB29" s="122"/>
      <c r="EC29" s="122"/>
      <c r="ED29" s="122"/>
      <c r="EE29" s="122"/>
      <c r="EF29" s="122"/>
      <c r="EG29" s="122"/>
      <c r="EH29" s="122"/>
      <c r="EI29" s="122"/>
      <c r="EJ29" s="122"/>
      <c r="EK29" s="122"/>
      <c r="EL29" s="122"/>
      <c r="EM29" s="122"/>
      <c r="EN29" s="122"/>
      <c r="EO29" s="122"/>
      <c r="EP29" s="122"/>
      <c r="EQ29" s="122"/>
      <c r="ER29" s="122"/>
      <c r="ES29" s="122"/>
      <c r="ET29" s="122"/>
      <c r="EU29" s="122"/>
      <c r="EV29" s="122"/>
      <c r="EW29" s="122"/>
      <c r="EX29" s="122"/>
      <c r="EY29" s="122"/>
      <c r="EZ29" s="122"/>
      <c r="FA29" s="122"/>
      <c r="FB29" s="122"/>
      <c r="FC29" s="122"/>
      <c r="FD29" s="122"/>
      <c r="FE29" s="122"/>
      <c r="FF29" s="122"/>
      <c r="FG29" s="122"/>
      <c r="FH29" s="122"/>
      <c r="FI29" s="122"/>
      <c r="FJ29" s="122"/>
      <c r="FK29" s="122"/>
      <c r="FL29" s="122"/>
      <c r="FM29" s="122"/>
      <c r="FN29" s="122"/>
      <c r="FO29" s="122"/>
      <c r="FP29" s="122"/>
      <c r="FQ29" s="122"/>
      <c r="FR29" s="122"/>
      <c r="FS29" s="122"/>
      <c r="FT29" s="122"/>
      <c r="FU29" s="122"/>
    </row>
    <row r="30" spans="2:177" s="118" customFormat="1" ht="17.25" customHeight="1">
      <c r="B30" s="346"/>
      <c r="C30" s="346"/>
      <c r="D30" s="346"/>
      <c r="E30" s="346"/>
      <c r="F30" s="346"/>
      <c r="G30" s="346"/>
      <c r="H30" s="346"/>
      <c r="I30" s="346"/>
      <c r="J30" s="346"/>
      <c r="K30" s="172"/>
      <c r="L30" s="103"/>
      <c r="M30" s="173"/>
      <c r="N30" s="174" t="s">
        <v>121</v>
      </c>
      <c r="O30" s="173"/>
      <c r="P30" s="175"/>
      <c r="Q30" s="122"/>
      <c r="R30" s="122"/>
      <c r="S30" s="122"/>
      <c r="T30" s="122"/>
      <c r="U30" s="122"/>
      <c r="V30" s="122"/>
      <c r="W30" s="122"/>
      <c r="X30" s="122"/>
      <c r="Y30" s="122"/>
      <c r="Z30" s="176"/>
      <c r="AB30" s="122"/>
      <c r="AC30" s="122"/>
      <c r="AD30" s="122"/>
      <c r="AE30" s="122"/>
      <c r="AF30" s="122"/>
      <c r="AG30" s="122"/>
      <c r="AH30" s="122"/>
      <c r="AI30" s="122"/>
      <c r="AJ30" s="122"/>
      <c r="AK30" s="122"/>
      <c r="AL30" s="122"/>
      <c r="AM30" s="122"/>
      <c r="AN30" s="122"/>
      <c r="AO30" s="122"/>
      <c r="AP30" s="122"/>
      <c r="AQ30" s="122"/>
      <c r="AR30" s="122"/>
      <c r="AS30" s="122"/>
      <c r="AT30" s="122"/>
      <c r="AU30" s="122"/>
      <c r="AV30" s="122"/>
      <c r="AW30" s="122"/>
      <c r="AX30" s="122"/>
      <c r="AY30" s="122"/>
      <c r="AZ30" s="122"/>
      <c r="BA30" s="122"/>
      <c r="BB30" s="122"/>
      <c r="BC30" s="122"/>
      <c r="BD30" s="122"/>
      <c r="BE30" s="122"/>
      <c r="BF30" s="122"/>
      <c r="BG30" s="122"/>
      <c r="BH30" s="122"/>
      <c r="BI30" s="122"/>
      <c r="BJ30" s="122"/>
      <c r="BK30" s="122"/>
      <c r="BL30" s="122"/>
      <c r="BM30" s="122"/>
      <c r="BN30" s="122"/>
      <c r="BO30" s="122"/>
      <c r="BP30" s="122"/>
      <c r="BQ30" s="122"/>
      <c r="BR30" s="122"/>
      <c r="BS30" s="122"/>
      <c r="BT30" s="122"/>
      <c r="BU30" s="122"/>
      <c r="BV30" s="122"/>
      <c r="BW30" s="122"/>
      <c r="BX30" s="122"/>
      <c r="BY30" s="122"/>
      <c r="BZ30" s="122"/>
      <c r="CA30" s="122"/>
      <c r="CB30" s="122"/>
      <c r="CC30" s="122"/>
      <c r="CD30" s="122"/>
      <c r="CE30" s="122"/>
      <c r="CF30" s="122"/>
      <c r="CG30" s="122"/>
      <c r="CH30" s="122"/>
      <c r="CI30" s="122"/>
      <c r="CJ30" s="122"/>
      <c r="CK30" s="122"/>
      <c r="CL30" s="122"/>
      <c r="CM30" s="122"/>
      <c r="CN30" s="122"/>
      <c r="CO30" s="122"/>
      <c r="CP30" s="122"/>
      <c r="CQ30" s="122"/>
      <c r="CR30" s="122"/>
      <c r="CS30" s="122"/>
      <c r="CT30" s="122"/>
      <c r="CU30" s="122"/>
      <c r="CV30" s="122"/>
      <c r="CW30" s="122"/>
      <c r="CX30" s="122"/>
      <c r="CY30" s="122"/>
      <c r="CZ30" s="122"/>
      <c r="DA30" s="122"/>
      <c r="DB30" s="122"/>
      <c r="DC30" s="122"/>
      <c r="DD30" s="122"/>
      <c r="DE30" s="122"/>
      <c r="DF30" s="122"/>
      <c r="DG30" s="122"/>
      <c r="DH30" s="122"/>
      <c r="DI30" s="122"/>
      <c r="DJ30" s="122"/>
      <c r="DK30" s="122"/>
      <c r="DL30" s="122"/>
      <c r="DM30" s="122"/>
      <c r="DN30" s="122"/>
      <c r="DO30" s="122"/>
      <c r="DP30" s="122"/>
      <c r="DQ30" s="122"/>
      <c r="DR30" s="122"/>
      <c r="DS30" s="122"/>
      <c r="DT30" s="122"/>
      <c r="DU30" s="122"/>
      <c r="DV30" s="122"/>
      <c r="DW30" s="122"/>
      <c r="DX30" s="122"/>
      <c r="DY30" s="122"/>
      <c r="DZ30" s="122"/>
      <c r="EA30" s="122"/>
      <c r="EB30" s="122"/>
      <c r="EC30" s="122"/>
      <c r="ED30" s="122"/>
      <c r="EE30" s="122"/>
      <c r="EF30" s="122"/>
      <c r="EG30" s="122"/>
      <c r="EH30" s="122"/>
      <c r="EI30" s="122"/>
      <c r="EJ30" s="122"/>
      <c r="EK30" s="122"/>
      <c r="EL30" s="122"/>
      <c r="EM30" s="122"/>
      <c r="EN30" s="122"/>
      <c r="EO30" s="122"/>
      <c r="EP30" s="122"/>
      <c r="EQ30" s="122"/>
      <c r="ER30" s="122"/>
      <c r="ES30" s="122"/>
      <c r="ET30" s="122"/>
      <c r="EU30" s="122"/>
      <c r="EV30" s="122"/>
      <c r="EW30" s="122"/>
      <c r="EX30" s="122"/>
      <c r="EY30" s="122"/>
      <c r="EZ30" s="122"/>
      <c r="FA30" s="122"/>
      <c r="FB30" s="122"/>
      <c r="FC30" s="122"/>
      <c r="FD30" s="122"/>
      <c r="FE30" s="122"/>
      <c r="FF30" s="122"/>
      <c r="FG30" s="122"/>
      <c r="FH30" s="122"/>
      <c r="FI30" s="122"/>
      <c r="FJ30" s="122"/>
      <c r="FK30" s="122"/>
      <c r="FL30" s="122"/>
      <c r="FM30" s="122"/>
      <c r="FN30" s="122"/>
      <c r="FO30" s="122"/>
      <c r="FP30" s="122"/>
      <c r="FQ30" s="122"/>
      <c r="FR30" s="122"/>
      <c r="FS30" s="122"/>
      <c r="FT30" s="122"/>
      <c r="FU30" s="122"/>
    </row>
    <row r="31" spans="2:177" s="118" customFormat="1" ht="12.75" customHeight="1">
      <c r="B31" s="346"/>
      <c r="C31" s="346"/>
      <c r="D31" s="346"/>
      <c r="E31" s="346"/>
      <c r="F31" s="346"/>
      <c r="G31" s="346"/>
      <c r="H31" s="346"/>
      <c r="I31" s="346"/>
      <c r="J31" s="346"/>
      <c r="K31" s="172"/>
      <c r="L31" s="103"/>
      <c r="M31" s="103"/>
      <c r="N31" s="174" t="s">
        <v>106</v>
      </c>
      <c r="O31" s="103"/>
      <c r="P31" s="175"/>
      <c r="Q31" s="122"/>
      <c r="R31" s="122"/>
      <c r="S31" s="122"/>
      <c r="T31" s="122"/>
      <c r="U31" s="122"/>
      <c r="V31" s="122"/>
      <c r="W31" s="122"/>
      <c r="X31" s="177"/>
      <c r="Y31" s="122"/>
      <c r="Z31" s="122"/>
      <c r="AB31" s="122"/>
      <c r="AC31" s="122"/>
      <c r="AD31" s="122"/>
      <c r="AE31" s="122"/>
      <c r="AF31" s="122"/>
      <c r="AG31" s="122"/>
      <c r="AH31" s="122"/>
      <c r="AI31" s="122"/>
      <c r="AJ31" s="122"/>
      <c r="AK31" s="122"/>
      <c r="AL31" s="122"/>
      <c r="AM31" s="122"/>
      <c r="AN31" s="122"/>
      <c r="AO31" s="122"/>
      <c r="AP31" s="122"/>
      <c r="AQ31" s="122"/>
      <c r="AR31" s="122"/>
      <c r="AS31" s="122"/>
      <c r="AT31" s="122"/>
      <c r="AU31" s="122"/>
      <c r="AV31" s="122"/>
      <c r="AW31" s="122"/>
      <c r="AX31" s="122"/>
      <c r="AY31" s="122"/>
      <c r="AZ31" s="122"/>
      <c r="BA31" s="122"/>
      <c r="BB31" s="122"/>
      <c r="BC31" s="122"/>
      <c r="BD31" s="122"/>
      <c r="BE31" s="122"/>
      <c r="BF31" s="122"/>
      <c r="BG31" s="122"/>
      <c r="BH31" s="122"/>
      <c r="BI31" s="122"/>
      <c r="BJ31" s="122"/>
      <c r="BK31" s="122"/>
      <c r="BL31" s="122"/>
      <c r="BM31" s="122"/>
      <c r="BN31" s="122"/>
      <c r="BO31" s="122"/>
      <c r="BP31" s="122"/>
      <c r="BQ31" s="122"/>
      <c r="BR31" s="122"/>
      <c r="BS31" s="122"/>
      <c r="BT31" s="122"/>
      <c r="BU31" s="122"/>
      <c r="BV31" s="122"/>
      <c r="BW31" s="122"/>
      <c r="BX31" s="122"/>
      <c r="BY31" s="122"/>
      <c r="BZ31" s="122"/>
      <c r="CA31" s="122"/>
      <c r="CB31" s="122"/>
      <c r="CC31" s="122"/>
      <c r="CD31" s="122"/>
      <c r="CE31" s="122"/>
      <c r="CF31" s="122"/>
      <c r="CG31" s="122"/>
      <c r="CH31" s="122"/>
      <c r="CI31" s="122"/>
      <c r="CJ31" s="122"/>
      <c r="CK31" s="122"/>
      <c r="CL31" s="122"/>
      <c r="CM31" s="122"/>
      <c r="CN31" s="122"/>
      <c r="CO31" s="122"/>
      <c r="CP31" s="122"/>
      <c r="CQ31" s="122"/>
      <c r="CR31" s="122"/>
      <c r="CS31" s="122"/>
      <c r="CT31" s="122"/>
      <c r="CU31" s="122"/>
      <c r="CV31" s="122"/>
      <c r="CW31" s="122"/>
      <c r="CX31" s="122"/>
      <c r="CY31" s="122"/>
      <c r="CZ31" s="122"/>
      <c r="DA31" s="122"/>
      <c r="DB31" s="122"/>
      <c r="DC31" s="122"/>
      <c r="DD31" s="122"/>
      <c r="DE31" s="122"/>
      <c r="DF31" s="122"/>
      <c r="DG31" s="122"/>
      <c r="DH31" s="122"/>
      <c r="DI31" s="122"/>
      <c r="DJ31" s="122"/>
      <c r="DK31" s="122"/>
      <c r="DL31" s="122"/>
      <c r="DM31" s="122"/>
      <c r="DN31" s="122"/>
      <c r="DO31" s="122"/>
      <c r="DP31" s="122"/>
      <c r="DQ31" s="122"/>
      <c r="DR31" s="122"/>
      <c r="DS31" s="122"/>
      <c r="DT31" s="122"/>
      <c r="DU31" s="122"/>
      <c r="DV31" s="122"/>
      <c r="DW31" s="122"/>
      <c r="DX31" s="122"/>
      <c r="DY31" s="122"/>
      <c r="DZ31" s="122"/>
      <c r="EA31" s="122"/>
      <c r="EB31" s="122"/>
      <c r="EC31" s="122"/>
      <c r="ED31" s="122"/>
      <c r="EE31" s="122"/>
      <c r="EF31" s="122"/>
      <c r="EG31" s="122"/>
      <c r="EH31" s="122"/>
      <c r="EI31" s="122"/>
      <c r="EJ31" s="122"/>
      <c r="EK31" s="122"/>
      <c r="EL31" s="122"/>
      <c r="EM31" s="122"/>
      <c r="EN31" s="122"/>
      <c r="EO31" s="122"/>
      <c r="EP31" s="122"/>
      <c r="EQ31" s="122"/>
      <c r="ER31" s="122"/>
      <c r="ES31" s="122"/>
      <c r="ET31" s="122"/>
      <c r="EU31" s="122"/>
      <c r="EV31" s="122"/>
      <c r="EW31" s="122"/>
      <c r="EX31" s="122"/>
      <c r="EY31" s="122"/>
      <c r="EZ31" s="122"/>
      <c r="FA31" s="122"/>
      <c r="FB31" s="122"/>
      <c r="FC31" s="122"/>
      <c r="FD31" s="122"/>
      <c r="FE31" s="122"/>
      <c r="FF31" s="122"/>
      <c r="FG31" s="122"/>
      <c r="FH31" s="122"/>
      <c r="FI31" s="122"/>
      <c r="FJ31" s="122"/>
      <c r="FK31" s="122"/>
      <c r="FL31" s="122"/>
      <c r="FM31" s="122"/>
      <c r="FN31" s="122"/>
      <c r="FO31" s="122"/>
      <c r="FP31" s="122"/>
      <c r="FQ31" s="122"/>
      <c r="FR31" s="122"/>
      <c r="FS31" s="122"/>
      <c r="FT31" s="122"/>
      <c r="FU31" s="122"/>
    </row>
    <row r="32" spans="2:177" s="118" customFormat="1" ht="12.75" customHeight="1">
      <c r="B32" s="346"/>
      <c r="C32" s="346"/>
      <c r="D32" s="346"/>
      <c r="E32" s="346"/>
      <c r="F32" s="346"/>
      <c r="G32" s="346"/>
      <c r="H32" s="346"/>
      <c r="I32" s="346"/>
      <c r="J32" s="346"/>
      <c r="K32" s="103"/>
      <c r="L32" s="167"/>
      <c r="M32" s="178"/>
      <c r="N32" s="179" t="s">
        <v>122</v>
      </c>
      <c r="O32" s="180"/>
      <c r="P32" s="175"/>
      <c r="Q32" s="122"/>
      <c r="R32" s="122"/>
      <c r="S32" s="122"/>
      <c r="T32" s="122"/>
      <c r="U32" s="122"/>
      <c r="V32" s="122"/>
      <c r="W32" s="122"/>
      <c r="X32" s="122"/>
      <c r="Y32" s="122"/>
      <c r="Z32" s="122"/>
      <c r="AB32" s="122"/>
      <c r="AC32" s="122"/>
      <c r="AD32" s="122"/>
      <c r="AE32" s="122"/>
      <c r="AF32" s="122"/>
      <c r="AG32" s="122"/>
      <c r="AH32" s="122"/>
      <c r="AI32" s="122"/>
      <c r="AJ32" s="122"/>
      <c r="AK32" s="122"/>
      <c r="AL32" s="122"/>
      <c r="AM32" s="122"/>
      <c r="AN32" s="122"/>
      <c r="AO32" s="122"/>
      <c r="AP32" s="122"/>
      <c r="AQ32" s="122"/>
      <c r="AR32" s="122"/>
      <c r="AS32" s="122"/>
      <c r="AT32" s="122"/>
      <c r="AU32" s="122"/>
      <c r="AV32" s="122"/>
      <c r="AW32" s="122"/>
      <c r="AX32" s="122"/>
      <c r="AY32" s="122"/>
      <c r="AZ32" s="122"/>
      <c r="BA32" s="122"/>
      <c r="BB32" s="122"/>
      <c r="BC32" s="122"/>
      <c r="BD32" s="122"/>
      <c r="BE32" s="122"/>
      <c r="BF32" s="122"/>
      <c r="BG32" s="122"/>
      <c r="BH32" s="122"/>
      <c r="BI32" s="122"/>
      <c r="BJ32" s="122"/>
      <c r="BK32" s="122"/>
      <c r="BL32" s="122"/>
      <c r="BM32" s="122"/>
      <c r="BN32" s="122"/>
      <c r="BO32" s="122"/>
      <c r="BP32" s="122"/>
      <c r="BQ32" s="122"/>
      <c r="BR32" s="122"/>
      <c r="BS32" s="122"/>
      <c r="BT32" s="122"/>
      <c r="BU32" s="122"/>
      <c r="BV32" s="122"/>
      <c r="BW32" s="122"/>
      <c r="BX32" s="122"/>
      <c r="BY32" s="122"/>
      <c r="BZ32" s="122"/>
      <c r="CA32" s="122"/>
      <c r="CB32" s="122"/>
      <c r="CC32" s="122"/>
      <c r="CD32" s="122"/>
      <c r="CE32" s="122"/>
      <c r="CF32" s="122"/>
      <c r="CG32" s="122"/>
      <c r="CH32" s="122"/>
      <c r="CI32" s="122"/>
      <c r="CJ32" s="122"/>
      <c r="CK32" s="122"/>
      <c r="CL32" s="122"/>
      <c r="CM32" s="122"/>
      <c r="CN32" s="122"/>
      <c r="CO32" s="122"/>
      <c r="CP32" s="122"/>
      <c r="CQ32" s="122"/>
      <c r="CR32" s="122"/>
      <c r="CS32" s="122"/>
      <c r="CT32" s="122"/>
      <c r="CU32" s="122"/>
      <c r="CV32" s="122"/>
      <c r="CW32" s="122"/>
      <c r="CX32" s="122"/>
      <c r="CY32" s="122"/>
      <c r="CZ32" s="122"/>
      <c r="DA32" s="122"/>
      <c r="DB32" s="122"/>
      <c r="DC32" s="122"/>
      <c r="DD32" s="122"/>
      <c r="DE32" s="122"/>
      <c r="DF32" s="122"/>
      <c r="DG32" s="122"/>
      <c r="DH32" s="122"/>
      <c r="DI32" s="122"/>
      <c r="DJ32" s="122"/>
      <c r="DK32" s="122"/>
      <c r="DL32" s="122"/>
      <c r="DM32" s="122"/>
      <c r="DN32" s="122"/>
      <c r="DO32" s="122"/>
      <c r="DP32" s="122"/>
      <c r="DQ32" s="122"/>
      <c r="DR32" s="122"/>
      <c r="DS32" s="122"/>
      <c r="DT32" s="122"/>
      <c r="DU32" s="122"/>
      <c r="DV32" s="122"/>
      <c r="DW32" s="122"/>
      <c r="DX32" s="122"/>
      <c r="DY32" s="122"/>
      <c r="DZ32" s="122"/>
      <c r="EA32" s="122"/>
      <c r="EB32" s="122"/>
      <c r="EC32" s="122"/>
      <c r="ED32" s="122"/>
      <c r="EE32" s="122"/>
      <c r="EF32" s="122"/>
      <c r="EG32" s="122"/>
      <c r="EH32" s="122"/>
      <c r="EI32" s="122"/>
      <c r="EJ32" s="122"/>
      <c r="EK32" s="122"/>
      <c r="EL32" s="122"/>
      <c r="EM32" s="122"/>
      <c r="EN32" s="122"/>
      <c r="EO32" s="122"/>
      <c r="EP32" s="122"/>
      <c r="EQ32" s="122"/>
      <c r="ER32" s="122"/>
      <c r="ES32" s="122"/>
      <c r="ET32" s="122"/>
      <c r="EU32" s="122"/>
      <c r="EV32" s="122"/>
      <c r="EW32" s="122"/>
      <c r="EX32" s="122"/>
      <c r="EY32" s="122"/>
      <c r="EZ32" s="122"/>
      <c r="FA32" s="122"/>
      <c r="FB32" s="122"/>
      <c r="FC32" s="122"/>
      <c r="FD32" s="122"/>
      <c r="FE32" s="122"/>
      <c r="FF32" s="122"/>
      <c r="FG32" s="122"/>
      <c r="FH32" s="122"/>
      <c r="FI32" s="122"/>
      <c r="FJ32" s="122"/>
      <c r="FK32" s="122"/>
      <c r="FL32" s="122"/>
      <c r="FM32" s="122"/>
      <c r="FN32" s="122"/>
      <c r="FO32" s="122"/>
      <c r="FP32" s="122"/>
      <c r="FQ32" s="122"/>
      <c r="FR32" s="122"/>
      <c r="FS32" s="122"/>
      <c r="FT32" s="122"/>
      <c r="FU32" s="122"/>
    </row>
    <row r="33" spans="2:26" ht="16.5">
      <c r="B33" s="181"/>
      <c r="C33" s="108"/>
      <c r="D33" s="111"/>
      <c r="E33" s="182"/>
      <c r="F33" s="183"/>
      <c r="G33" s="183"/>
      <c r="H33" s="184"/>
      <c r="M33" s="178"/>
      <c r="N33" s="174" t="s">
        <v>108</v>
      </c>
      <c r="O33" s="180"/>
      <c r="P33" s="175" t="s">
        <v>138</v>
      </c>
      <c r="Q33" s="114"/>
      <c r="W33" s="114"/>
      <c r="X33" s="114"/>
      <c r="Y33" s="114"/>
      <c r="Z33" s="114"/>
    </row>
    <row r="34" spans="2:26" ht="36.75" customHeight="1">
      <c r="B34" s="181"/>
      <c r="C34" s="108"/>
      <c r="D34" s="111"/>
      <c r="E34" s="182"/>
      <c r="P34" s="175"/>
      <c r="Q34" s="114"/>
      <c r="W34" s="114"/>
      <c r="X34" s="114"/>
      <c r="Y34" s="114"/>
      <c r="Z34" s="114"/>
    </row>
    <row r="35" spans="2:26" ht="76.5" customHeight="1">
      <c r="B35" s="181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14"/>
      <c r="W35" s="114"/>
      <c r="X35" s="114"/>
      <c r="Y35" s="114"/>
      <c r="Z35" s="114"/>
    </row>
    <row r="36" spans="2:26" ht="16.5">
      <c r="B36" s="181"/>
      <c r="C36" s="108"/>
      <c r="D36" s="111"/>
      <c r="E36" s="182"/>
      <c r="P36" s="175"/>
      <c r="Q36" s="114"/>
      <c r="W36" s="114"/>
      <c r="X36" s="114"/>
      <c r="Y36" s="114"/>
      <c r="Z36" s="114"/>
    </row>
    <row r="37" spans="2:26" ht="16.5">
      <c r="B37" s="181"/>
      <c r="C37" s="108"/>
      <c r="D37" s="111"/>
      <c r="E37" s="182"/>
      <c r="P37" s="175"/>
      <c r="Q37" s="114"/>
      <c r="W37" s="114"/>
      <c r="X37" s="114"/>
      <c r="Y37" s="114"/>
      <c r="Z37" s="114"/>
    </row>
    <row r="38" spans="2:26" ht="16.5">
      <c r="B38" s="181"/>
      <c r="C38" s="108"/>
      <c r="D38" s="111"/>
      <c r="E38" s="182"/>
      <c r="P38" s="175"/>
      <c r="Q38" s="114"/>
      <c r="W38" s="114"/>
      <c r="X38" s="114"/>
      <c r="Y38" s="114"/>
      <c r="Z38" s="114"/>
    </row>
    <row r="39" spans="2:26" ht="16.5">
      <c r="B39" s="181"/>
      <c r="C39" s="108"/>
      <c r="D39" s="111"/>
      <c r="E39" s="182"/>
      <c r="P39" s="111"/>
      <c r="Q39" s="114"/>
      <c r="W39" s="114"/>
      <c r="X39" s="114"/>
      <c r="Y39" s="114"/>
      <c r="Z39" s="114"/>
    </row>
    <row r="40" spans="2:5" ht="16.5">
      <c r="B40" s="181"/>
      <c r="C40" s="109"/>
      <c r="D40" s="111"/>
      <c r="E40" s="182"/>
    </row>
    <row r="41" spans="2:5" ht="16.5">
      <c r="B41" s="181"/>
      <c r="C41" s="108"/>
      <c r="D41" s="111"/>
      <c r="E41" s="182"/>
    </row>
    <row r="42" spans="2:5" ht="16.5">
      <c r="B42" s="181"/>
      <c r="C42" s="108"/>
      <c r="D42" s="111"/>
      <c r="E42" s="182"/>
    </row>
    <row r="43" spans="2:5" ht="16.5">
      <c r="B43" s="181"/>
      <c r="C43" s="108"/>
      <c r="D43" s="111"/>
      <c r="E43" s="182"/>
    </row>
    <row r="44" spans="2:5" ht="16.5">
      <c r="B44" s="181"/>
      <c r="C44" s="108"/>
      <c r="D44" s="111"/>
      <c r="E44" s="182"/>
    </row>
    <row r="45" spans="2:6" ht="16.5">
      <c r="B45" s="185"/>
      <c r="C45" s="110"/>
      <c r="D45" s="110"/>
      <c r="E45" s="186"/>
      <c r="F45" s="187"/>
    </row>
    <row r="46" spans="2:5" ht="16.5">
      <c r="B46" s="188"/>
      <c r="C46" s="111"/>
      <c r="D46" s="111"/>
      <c r="E46" s="182"/>
    </row>
    <row r="47" spans="2:5" ht="16.5">
      <c r="B47" s="188"/>
      <c r="C47" s="111"/>
      <c r="D47" s="111"/>
      <c r="E47" s="182"/>
    </row>
  </sheetData>
  <sheetProtection/>
  <mergeCells count="23">
    <mergeCell ref="M29:O29"/>
    <mergeCell ref="B28:J32"/>
    <mergeCell ref="E7:E8"/>
    <mergeCell ref="B6:B8"/>
    <mergeCell ref="C6:C8"/>
    <mergeCell ref="K7:K8"/>
    <mergeCell ref="D6:E6"/>
    <mergeCell ref="A1:P1"/>
    <mergeCell ref="A3:P3"/>
    <mergeCell ref="A4:P4"/>
    <mergeCell ref="H6:H8"/>
    <mergeCell ref="F6:G6"/>
    <mergeCell ref="A6:A8"/>
    <mergeCell ref="I6:I8"/>
    <mergeCell ref="L7:L8"/>
    <mergeCell ref="M7:M8"/>
    <mergeCell ref="P7:P8"/>
    <mergeCell ref="K6:P6"/>
    <mergeCell ref="J6:J8"/>
    <mergeCell ref="F7:F8"/>
    <mergeCell ref="G7:G8"/>
    <mergeCell ref="N7:O7"/>
    <mergeCell ref="D7:D8"/>
  </mergeCells>
  <printOptions horizontalCentered="1"/>
  <pageMargins left="0.25" right="0.25" top="0.25" bottom="0.25" header="0.3" footer="0.3"/>
  <pageSetup horizontalDpi="600" verticalDpi="600" orientation="landscape" paperSize="9" scale="53" r:id="rId1"/>
  <colBreaks count="1" manualBreakCount="1">
    <brk id="17" max="32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M29"/>
  <sheetViews>
    <sheetView view="pageBreakPreview" zoomScale="70" zoomScaleNormal="85" zoomScaleSheetLayoutView="70" zoomScalePageLayoutView="0" workbookViewId="0" topLeftCell="A1">
      <selection activeCell="BK14" sqref="BK14"/>
    </sheetView>
  </sheetViews>
  <sheetFormatPr defaultColWidth="9.140625" defaultRowHeight="15"/>
  <cols>
    <col min="1" max="1" width="4.140625" style="8" customWidth="1"/>
    <col min="2" max="2" width="18.57421875" style="21" customWidth="1"/>
    <col min="3" max="4" width="7.57421875" style="8" customWidth="1"/>
    <col min="5" max="5" width="9.57421875" style="8" customWidth="1"/>
    <col min="6" max="6" width="7.57421875" style="8" customWidth="1"/>
    <col min="7" max="7" width="9.00390625" style="8" customWidth="1"/>
    <col min="8" max="8" width="12.8515625" style="8" customWidth="1"/>
    <col min="9" max="9" width="7.57421875" style="8" customWidth="1"/>
    <col min="10" max="10" width="8.8515625" style="8" customWidth="1"/>
    <col min="11" max="17" width="7.57421875" style="8" customWidth="1"/>
    <col min="18" max="18" width="10.00390625" style="8" customWidth="1"/>
    <col min="19" max="19" width="8.421875" style="8" customWidth="1"/>
    <col min="20" max="20" width="7.57421875" style="8" customWidth="1"/>
    <col min="21" max="26" width="8.00390625" style="8" customWidth="1"/>
    <col min="27" max="27" width="9.00390625" style="8" customWidth="1"/>
    <col min="28" max="29" width="8.00390625" style="8" customWidth="1"/>
    <col min="30" max="30" width="9.57421875" style="8" customWidth="1"/>
    <col min="31" max="38" width="8.00390625" style="8" customWidth="1"/>
    <col min="39" max="40" width="7.00390625" style="8" customWidth="1"/>
    <col min="41" max="41" width="7.57421875" style="8" customWidth="1"/>
    <col min="42" max="42" width="6.57421875" style="8" customWidth="1"/>
    <col min="43" max="43" width="6.7109375" style="8" customWidth="1"/>
    <col min="44" max="44" width="7.57421875" style="8" customWidth="1"/>
    <col min="45" max="45" width="7.7109375" style="8" customWidth="1"/>
    <col min="46" max="46" width="6.28125" style="8" customWidth="1"/>
    <col min="47" max="47" width="7.57421875" style="8" customWidth="1"/>
    <col min="48" max="48" width="8.28125" style="8" customWidth="1"/>
    <col min="49" max="49" width="6.421875" style="8" customWidth="1"/>
    <col min="50" max="50" width="7.57421875" style="8" customWidth="1"/>
    <col min="51" max="51" width="6.00390625" style="8" customWidth="1"/>
    <col min="52" max="52" width="6.28125" style="8" customWidth="1"/>
    <col min="53" max="53" width="7.57421875" style="8" customWidth="1"/>
    <col min="54" max="54" width="6.28125" style="8" customWidth="1"/>
    <col min="55" max="55" width="6.57421875" style="8" customWidth="1"/>
    <col min="56" max="56" width="7.00390625" style="8" customWidth="1"/>
    <col min="57" max="57" width="6.421875" style="8" bestFit="1" customWidth="1"/>
    <col min="58" max="58" width="8.7109375" style="8" bestFit="1" customWidth="1"/>
    <col min="59" max="59" width="9.7109375" style="8" bestFit="1" customWidth="1"/>
    <col min="60" max="60" width="6.57421875" style="8" customWidth="1"/>
    <col min="61" max="61" width="8.28125" style="8" bestFit="1" customWidth="1"/>
    <col min="62" max="62" width="6.7109375" style="8" customWidth="1"/>
    <col min="63" max="16384" width="9.140625" style="8" customWidth="1"/>
  </cols>
  <sheetData>
    <row r="1" spans="1:62" s="4" customFormat="1" ht="16.5">
      <c r="A1" s="2"/>
      <c r="B1" s="3"/>
      <c r="Q1" s="353" t="s">
        <v>101</v>
      </c>
      <c r="R1" s="353"/>
      <c r="S1" s="353"/>
      <c r="T1" s="353"/>
      <c r="AJ1" s="353" t="s">
        <v>101</v>
      </c>
      <c r="AK1" s="353"/>
      <c r="AL1" s="353"/>
      <c r="AM1" s="5"/>
      <c r="AN1" s="5"/>
      <c r="BH1" s="353" t="s">
        <v>101</v>
      </c>
      <c r="BI1" s="353"/>
      <c r="BJ1" s="353"/>
    </row>
    <row r="2" spans="1:62" s="6" customFormat="1" ht="22.5" customHeight="1">
      <c r="A2" s="355" t="s">
        <v>141</v>
      </c>
      <c r="B2" s="355"/>
      <c r="C2" s="355"/>
      <c r="D2" s="355"/>
      <c r="E2" s="355"/>
      <c r="F2" s="355"/>
      <c r="G2" s="355"/>
      <c r="H2" s="355"/>
      <c r="I2" s="355"/>
      <c r="J2" s="355"/>
      <c r="K2" s="355"/>
      <c r="L2" s="355"/>
      <c r="M2" s="355"/>
      <c r="N2" s="355"/>
      <c r="O2" s="355"/>
      <c r="P2" s="355"/>
      <c r="Q2" s="355"/>
      <c r="R2" s="355"/>
      <c r="S2" s="355"/>
      <c r="T2" s="355"/>
      <c r="U2" s="355" t="s">
        <v>141</v>
      </c>
      <c r="V2" s="355"/>
      <c r="W2" s="355"/>
      <c r="X2" s="355"/>
      <c r="Y2" s="355"/>
      <c r="Z2" s="355"/>
      <c r="AA2" s="355"/>
      <c r="AB2" s="355"/>
      <c r="AC2" s="355"/>
      <c r="AD2" s="355"/>
      <c r="AE2" s="355"/>
      <c r="AF2" s="355"/>
      <c r="AG2" s="355"/>
      <c r="AH2" s="355"/>
      <c r="AI2" s="355"/>
      <c r="AJ2" s="355"/>
      <c r="AK2" s="355"/>
      <c r="AL2" s="355"/>
      <c r="AM2" s="355" t="s">
        <v>141</v>
      </c>
      <c r="AN2" s="355"/>
      <c r="AO2" s="355"/>
      <c r="AP2" s="355"/>
      <c r="AQ2" s="355"/>
      <c r="AR2" s="355"/>
      <c r="AS2" s="355"/>
      <c r="AT2" s="355"/>
      <c r="AU2" s="355"/>
      <c r="AV2" s="355"/>
      <c r="AW2" s="355"/>
      <c r="AX2" s="355"/>
      <c r="AY2" s="355"/>
      <c r="AZ2" s="355"/>
      <c r="BA2" s="355"/>
      <c r="BB2" s="355"/>
      <c r="BC2" s="355"/>
      <c r="BD2" s="355"/>
      <c r="BE2" s="355"/>
      <c r="BF2" s="355"/>
      <c r="BG2" s="355"/>
      <c r="BH2" s="355"/>
      <c r="BI2" s="355"/>
      <c r="BJ2" s="355"/>
    </row>
    <row r="3" spans="1:40" ht="15" customHeight="1">
      <c r="A3" s="7"/>
      <c r="B3" s="7"/>
      <c r="U3" s="7"/>
      <c r="V3" s="7"/>
      <c r="AM3" s="7"/>
      <c r="AN3" s="7"/>
    </row>
    <row r="4" spans="1:62" s="9" customFormat="1" ht="19.5" customHeight="1">
      <c r="A4" s="356" t="s">
        <v>36</v>
      </c>
      <c r="B4" s="356"/>
      <c r="C4" s="356"/>
      <c r="D4" s="356"/>
      <c r="E4" s="356"/>
      <c r="F4" s="356"/>
      <c r="G4" s="356"/>
      <c r="H4" s="356"/>
      <c r="I4" s="356"/>
      <c r="J4" s="356"/>
      <c r="K4" s="356"/>
      <c r="L4" s="356"/>
      <c r="M4" s="356"/>
      <c r="N4" s="356"/>
      <c r="O4" s="356"/>
      <c r="P4" s="356"/>
      <c r="Q4" s="356"/>
      <c r="R4" s="356"/>
      <c r="S4" s="356"/>
      <c r="T4" s="356"/>
      <c r="U4" s="356" t="s">
        <v>36</v>
      </c>
      <c r="V4" s="356"/>
      <c r="W4" s="356"/>
      <c r="X4" s="356"/>
      <c r="Y4" s="356"/>
      <c r="Z4" s="356"/>
      <c r="AA4" s="356"/>
      <c r="AB4" s="356"/>
      <c r="AC4" s="356"/>
      <c r="AD4" s="356"/>
      <c r="AE4" s="356"/>
      <c r="AF4" s="356"/>
      <c r="AG4" s="356"/>
      <c r="AH4" s="356"/>
      <c r="AI4" s="356"/>
      <c r="AJ4" s="356"/>
      <c r="AK4" s="356"/>
      <c r="AL4" s="356"/>
      <c r="AM4" s="356" t="s">
        <v>36</v>
      </c>
      <c r="AN4" s="356"/>
      <c r="AO4" s="356"/>
      <c r="AP4" s="356"/>
      <c r="AQ4" s="356"/>
      <c r="AR4" s="356"/>
      <c r="AS4" s="356"/>
      <c r="AT4" s="356"/>
      <c r="AU4" s="356"/>
      <c r="AV4" s="356"/>
      <c r="AW4" s="356"/>
      <c r="AX4" s="356"/>
      <c r="AY4" s="356"/>
      <c r="AZ4" s="356"/>
      <c r="BA4" s="356"/>
      <c r="BB4" s="356"/>
      <c r="BC4" s="356"/>
      <c r="BD4" s="356"/>
      <c r="BE4" s="356"/>
      <c r="BF4" s="356"/>
      <c r="BG4" s="356"/>
      <c r="BH4" s="356"/>
      <c r="BI4" s="356"/>
      <c r="BJ4" s="356"/>
    </row>
    <row r="5" spans="1:40" ht="13.5" customHeight="1">
      <c r="A5" s="10"/>
      <c r="B5" s="10"/>
      <c r="U5" s="10"/>
      <c r="V5" s="10"/>
      <c r="AM5" s="10"/>
      <c r="AN5" s="10"/>
    </row>
    <row r="6" spans="1:62" s="11" customFormat="1" ht="22.5" customHeight="1">
      <c r="A6" s="357" t="s">
        <v>152</v>
      </c>
      <c r="B6" s="357"/>
      <c r="C6" s="357"/>
      <c r="D6" s="357"/>
      <c r="E6" s="357"/>
      <c r="F6" s="357"/>
      <c r="G6" s="357"/>
      <c r="H6" s="357"/>
      <c r="I6" s="357"/>
      <c r="J6" s="357"/>
      <c r="K6" s="357"/>
      <c r="L6" s="357"/>
      <c r="M6" s="357"/>
      <c r="N6" s="357"/>
      <c r="O6" s="357"/>
      <c r="P6" s="357"/>
      <c r="Q6" s="357"/>
      <c r="R6" s="357"/>
      <c r="S6" s="357"/>
      <c r="T6" s="357"/>
      <c r="U6" s="357" t="s">
        <v>152</v>
      </c>
      <c r="V6" s="357"/>
      <c r="W6" s="357"/>
      <c r="X6" s="357"/>
      <c r="Y6" s="357"/>
      <c r="Z6" s="357"/>
      <c r="AA6" s="357"/>
      <c r="AB6" s="357"/>
      <c r="AC6" s="357"/>
      <c r="AD6" s="357"/>
      <c r="AE6" s="357"/>
      <c r="AF6" s="357"/>
      <c r="AG6" s="357"/>
      <c r="AH6" s="357"/>
      <c r="AI6" s="357"/>
      <c r="AJ6" s="357"/>
      <c r="AK6" s="357"/>
      <c r="AL6" s="357"/>
      <c r="AM6" s="357" t="s">
        <v>152</v>
      </c>
      <c r="AN6" s="357"/>
      <c r="AO6" s="357"/>
      <c r="AP6" s="357"/>
      <c r="AQ6" s="357"/>
      <c r="AR6" s="357"/>
      <c r="AS6" s="357"/>
      <c r="AT6" s="357"/>
      <c r="AU6" s="357"/>
      <c r="AV6" s="357"/>
      <c r="AW6" s="357"/>
      <c r="AX6" s="357"/>
      <c r="AY6" s="357"/>
      <c r="AZ6" s="357"/>
      <c r="BA6" s="357"/>
      <c r="BB6" s="357"/>
      <c r="BC6" s="357"/>
      <c r="BD6" s="357"/>
      <c r="BE6" s="357"/>
      <c r="BF6" s="357"/>
      <c r="BG6" s="357"/>
      <c r="BH6" s="357"/>
      <c r="BI6" s="357"/>
      <c r="BJ6" s="357"/>
    </row>
    <row r="7" spans="1:2" ht="13.5" customHeight="1">
      <c r="A7" s="10"/>
      <c r="B7" s="10"/>
    </row>
    <row r="8" spans="1:2" ht="21" customHeight="1">
      <c r="A8" s="12" t="s">
        <v>37</v>
      </c>
      <c r="B8" s="10"/>
    </row>
    <row r="9" spans="2:62" ht="20.25">
      <c r="B9" s="8"/>
      <c r="C9" s="358">
        <v>1</v>
      </c>
      <c r="D9" s="358"/>
      <c r="E9" s="358"/>
      <c r="F9" s="358"/>
      <c r="G9" s="358"/>
      <c r="H9" s="358"/>
      <c r="I9" s="358">
        <v>2</v>
      </c>
      <c r="J9" s="358"/>
      <c r="K9" s="358"/>
      <c r="L9" s="358"/>
      <c r="M9" s="358"/>
      <c r="N9" s="358"/>
      <c r="O9" s="358">
        <v>3</v>
      </c>
      <c r="P9" s="358"/>
      <c r="Q9" s="358"/>
      <c r="R9" s="358"/>
      <c r="S9" s="358"/>
      <c r="T9" s="358"/>
      <c r="U9" s="358">
        <v>4</v>
      </c>
      <c r="V9" s="358"/>
      <c r="W9" s="358"/>
      <c r="X9" s="358"/>
      <c r="Y9" s="358"/>
      <c r="Z9" s="358"/>
      <c r="AA9" s="358">
        <v>5</v>
      </c>
      <c r="AB9" s="358"/>
      <c r="AC9" s="358"/>
      <c r="AD9" s="358"/>
      <c r="AE9" s="358"/>
      <c r="AF9" s="358"/>
      <c r="AG9" s="368">
        <v>6</v>
      </c>
      <c r="AH9" s="368"/>
      <c r="AI9" s="368"/>
      <c r="AJ9" s="368"/>
      <c r="AK9" s="368"/>
      <c r="AL9" s="368"/>
      <c r="AM9" s="368">
        <v>7</v>
      </c>
      <c r="AN9" s="368"/>
      <c r="AO9" s="368"/>
      <c r="AP9" s="368"/>
      <c r="AQ9" s="368"/>
      <c r="AR9" s="368"/>
      <c r="AS9" s="368">
        <v>8</v>
      </c>
      <c r="AT9" s="368"/>
      <c r="AU9" s="368"/>
      <c r="AV9" s="368"/>
      <c r="AW9" s="368"/>
      <c r="AX9" s="368"/>
      <c r="AY9" s="368">
        <v>9</v>
      </c>
      <c r="AZ9" s="368"/>
      <c r="BA9" s="368"/>
      <c r="BB9" s="368"/>
      <c r="BC9" s="368"/>
      <c r="BD9" s="368"/>
      <c r="BE9" s="369">
        <v>10</v>
      </c>
      <c r="BF9" s="369"/>
      <c r="BG9" s="369"/>
      <c r="BH9" s="369"/>
      <c r="BI9" s="369"/>
      <c r="BJ9" s="369"/>
    </row>
    <row r="10" spans="1:62" s="13" customFormat="1" ht="22.5" customHeight="1">
      <c r="A10" s="359" t="s">
        <v>0</v>
      </c>
      <c r="B10" s="362" t="s">
        <v>102</v>
      </c>
      <c r="C10" s="354" t="s">
        <v>52</v>
      </c>
      <c r="D10" s="354"/>
      <c r="E10" s="354"/>
      <c r="F10" s="354"/>
      <c r="G10" s="354"/>
      <c r="H10" s="354"/>
      <c r="I10" s="365" t="s">
        <v>53</v>
      </c>
      <c r="J10" s="366"/>
      <c r="K10" s="366"/>
      <c r="L10" s="366"/>
      <c r="M10" s="366"/>
      <c r="N10" s="367"/>
      <c r="O10" s="365" t="s">
        <v>54</v>
      </c>
      <c r="P10" s="366"/>
      <c r="Q10" s="366"/>
      <c r="R10" s="366"/>
      <c r="S10" s="366"/>
      <c r="T10" s="367"/>
      <c r="U10" s="365" t="s">
        <v>103</v>
      </c>
      <c r="V10" s="366"/>
      <c r="W10" s="366"/>
      <c r="X10" s="366"/>
      <c r="Y10" s="366"/>
      <c r="Z10" s="366"/>
      <c r="AA10" s="365" t="s">
        <v>55</v>
      </c>
      <c r="AB10" s="366"/>
      <c r="AC10" s="366"/>
      <c r="AD10" s="366"/>
      <c r="AE10" s="366"/>
      <c r="AF10" s="366"/>
      <c r="AG10" s="354" t="s">
        <v>56</v>
      </c>
      <c r="AH10" s="354"/>
      <c r="AI10" s="354"/>
      <c r="AJ10" s="354"/>
      <c r="AK10" s="354"/>
      <c r="AL10" s="354"/>
      <c r="AM10" s="354" t="s">
        <v>57</v>
      </c>
      <c r="AN10" s="354"/>
      <c r="AO10" s="354"/>
      <c r="AP10" s="354"/>
      <c r="AQ10" s="354"/>
      <c r="AR10" s="354"/>
      <c r="AS10" s="354" t="s">
        <v>58</v>
      </c>
      <c r="AT10" s="354"/>
      <c r="AU10" s="354"/>
      <c r="AV10" s="354"/>
      <c r="AW10" s="354"/>
      <c r="AX10" s="354"/>
      <c r="AY10" s="354" t="s">
        <v>59</v>
      </c>
      <c r="AZ10" s="354"/>
      <c r="BA10" s="354"/>
      <c r="BB10" s="354"/>
      <c r="BC10" s="354"/>
      <c r="BD10" s="354"/>
      <c r="BE10" s="354" t="s">
        <v>107</v>
      </c>
      <c r="BF10" s="354"/>
      <c r="BG10" s="354"/>
      <c r="BH10" s="354"/>
      <c r="BI10" s="354"/>
      <c r="BJ10" s="354"/>
    </row>
    <row r="11" spans="1:62" s="13" customFormat="1" ht="28.5" customHeight="1">
      <c r="A11" s="360"/>
      <c r="B11" s="363"/>
      <c r="C11" s="354" t="s">
        <v>60</v>
      </c>
      <c r="D11" s="354"/>
      <c r="E11" s="354"/>
      <c r="F11" s="354" t="s">
        <v>61</v>
      </c>
      <c r="G11" s="354"/>
      <c r="H11" s="354"/>
      <c r="I11" s="354" t="s">
        <v>60</v>
      </c>
      <c r="J11" s="354"/>
      <c r="K11" s="354"/>
      <c r="L11" s="354" t="s">
        <v>61</v>
      </c>
      <c r="M11" s="354"/>
      <c r="N11" s="354"/>
      <c r="O11" s="354" t="s">
        <v>60</v>
      </c>
      <c r="P11" s="354"/>
      <c r="Q11" s="354"/>
      <c r="R11" s="354" t="s">
        <v>61</v>
      </c>
      <c r="S11" s="354"/>
      <c r="T11" s="354"/>
      <c r="U11" s="354" t="s">
        <v>60</v>
      </c>
      <c r="V11" s="354"/>
      <c r="W11" s="354"/>
      <c r="X11" s="354" t="s">
        <v>61</v>
      </c>
      <c r="Y11" s="354"/>
      <c r="Z11" s="354"/>
      <c r="AA11" s="354" t="s">
        <v>60</v>
      </c>
      <c r="AB11" s="354"/>
      <c r="AC11" s="354"/>
      <c r="AD11" s="354" t="s">
        <v>61</v>
      </c>
      <c r="AE11" s="354"/>
      <c r="AF11" s="354"/>
      <c r="AG11" s="354" t="s">
        <v>60</v>
      </c>
      <c r="AH11" s="354"/>
      <c r="AI11" s="354"/>
      <c r="AJ11" s="354" t="s">
        <v>61</v>
      </c>
      <c r="AK11" s="354"/>
      <c r="AL11" s="354"/>
      <c r="AM11" s="354" t="s">
        <v>60</v>
      </c>
      <c r="AN11" s="354"/>
      <c r="AO11" s="354"/>
      <c r="AP11" s="354" t="s">
        <v>61</v>
      </c>
      <c r="AQ11" s="354"/>
      <c r="AR11" s="354"/>
      <c r="AS11" s="354" t="s">
        <v>60</v>
      </c>
      <c r="AT11" s="354"/>
      <c r="AU11" s="354"/>
      <c r="AV11" s="354" t="s">
        <v>61</v>
      </c>
      <c r="AW11" s="354"/>
      <c r="AX11" s="354"/>
      <c r="AY11" s="354" t="s">
        <v>60</v>
      </c>
      <c r="AZ11" s="354"/>
      <c r="BA11" s="354"/>
      <c r="BB11" s="354" t="s">
        <v>61</v>
      </c>
      <c r="BC11" s="354"/>
      <c r="BD11" s="354"/>
      <c r="BE11" s="354" t="s">
        <v>60</v>
      </c>
      <c r="BF11" s="354"/>
      <c r="BG11" s="354"/>
      <c r="BH11" s="354" t="s">
        <v>61</v>
      </c>
      <c r="BI11" s="354"/>
      <c r="BJ11" s="354"/>
    </row>
    <row r="12" spans="1:62" s="14" customFormat="1" ht="28.5" customHeight="1">
      <c r="A12" s="361"/>
      <c r="B12" s="364"/>
      <c r="C12" s="350" t="s">
        <v>62</v>
      </c>
      <c r="D12" s="350"/>
      <c r="E12" s="348" t="s">
        <v>63</v>
      </c>
      <c r="F12" s="350" t="s">
        <v>62</v>
      </c>
      <c r="G12" s="350"/>
      <c r="H12" s="348" t="s">
        <v>63</v>
      </c>
      <c r="I12" s="350" t="s">
        <v>62</v>
      </c>
      <c r="J12" s="350"/>
      <c r="K12" s="348" t="s">
        <v>63</v>
      </c>
      <c r="L12" s="350" t="s">
        <v>62</v>
      </c>
      <c r="M12" s="350"/>
      <c r="N12" s="348" t="s">
        <v>63</v>
      </c>
      <c r="O12" s="350" t="s">
        <v>62</v>
      </c>
      <c r="P12" s="350"/>
      <c r="Q12" s="348" t="s">
        <v>63</v>
      </c>
      <c r="R12" s="350" t="s">
        <v>62</v>
      </c>
      <c r="S12" s="350"/>
      <c r="T12" s="348" t="s">
        <v>63</v>
      </c>
      <c r="U12" s="350" t="s">
        <v>62</v>
      </c>
      <c r="V12" s="350"/>
      <c r="W12" s="348" t="s">
        <v>63</v>
      </c>
      <c r="X12" s="350" t="s">
        <v>62</v>
      </c>
      <c r="Y12" s="350"/>
      <c r="Z12" s="348" t="s">
        <v>63</v>
      </c>
      <c r="AA12" s="350" t="s">
        <v>62</v>
      </c>
      <c r="AB12" s="350"/>
      <c r="AC12" s="348" t="s">
        <v>63</v>
      </c>
      <c r="AD12" s="350" t="s">
        <v>62</v>
      </c>
      <c r="AE12" s="350"/>
      <c r="AF12" s="348" t="s">
        <v>63</v>
      </c>
      <c r="AG12" s="350" t="s">
        <v>62</v>
      </c>
      <c r="AH12" s="350"/>
      <c r="AI12" s="348" t="s">
        <v>63</v>
      </c>
      <c r="AJ12" s="350" t="s">
        <v>62</v>
      </c>
      <c r="AK12" s="350"/>
      <c r="AL12" s="348" t="s">
        <v>63</v>
      </c>
      <c r="AM12" s="350" t="s">
        <v>62</v>
      </c>
      <c r="AN12" s="350"/>
      <c r="AO12" s="348" t="s">
        <v>63</v>
      </c>
      <c r="AP12" s="350" t="s">
        <v>62</v>
      </c>
      <c r="AQ12" s="350"/>
      <c r="AR12" s="348" t="s">
        <v>63</v>
      </c>
      <c r="AS12" s="350" t="s">
        <v>62</v>
      </c>
      <c r="AT12" s="350"/>
      <c r="AU12" s="348" t="s">
        <v>63</v>
      </c>
      <c r="AV12" s="350" t="s">
        <v>62</v>
      </c>
      <c r="AW12" s="350"/>
      <c r="AX12" s="348" t="s">
        <v>63</v>
      </c>
      <c r="AY12" s="350" t="s">
        <v>62</v>
      </c>
      <c r="AZ12" s="350"/>
      <c r="BA12" s="348" t="s">
        <v>63</v>
      </c>
      <c r="BB12" s="350" t="s">
        <v>62</v>
      </c>
      <c r="BC12" s="350"/>
      <c r="BD12" s="348" t="s">
        <v>63</v>
      </c>
      <c r="BE12" s="350" t="s">
        <v>62</v>
      </c>
      <c r="BF12" s="350"/>
      <c r="BG12" s="348" t="s">
        <v>63</v>
      </c>
      <c r="BH12" s="350" t="s">
        <v>62</v>
      </c>
      <c r="BI12" s="350"/>
      <c r="BJ12" s="348" t="s">
        <v>63</v>
      </c>
    </row>
    <row r="13" spans="1:62" s="18" customFormat="1" ht="13.5" customHeight="1">
      <c r="A13" s="15"/>
      <c r="B13" s="16"/>
      <c r="C13" s="17" t="s">
        <v>64</v>
      </c>
      <c r="D13" s="17" t="s">
        <v>65</v>
      </c>
      <c r="E13" s="349"/>
      <c r="F13" s="17" t="s">
        <v>64</v>
      </c>
      <c r="G13" s="17" t="s">
        <v>65</v>
      </c>
      <c r="H13" s="349"/>
      <c r="I13" s="17" t="s">
        <v>64</v>
      </c>
      <c r="J13" s="17" t="s">
        <v>66</v>
      </c>
      <c r="K13" s="349"/>
      <c r="L13" s="17" t="s">
        <v>64</v>
      </c>
      <c r="M13" s="17" t="s">
        <v>66</v>
      </c>
      <c r="N13" s="349"/>
      <c r="O13" s="17" t="s">
        <v>64</v>
      </c>
      <c r="P13" s="17" t="s">
        <v>67</v>
      </c>
      <c r="Q13" s="349"/>
      <c r="R13" s="17" t="s">
        <v>64</v>
      </c>
      <c r="S13" s="17" t="s">
        <v>67</v>
      </c>
      <c r="T13" s="349"/>
      <c r="U13" s="17" t="s">
        <v>64</v>
      </c>
      <c r="V13" s="17" t="s">
        <v>104</v>
      </c>
      <c r="W13" s="349"/>
      <c r="X13" s="17" t="s">
        <v>64</v>
      </c>
      <c r="Y13" s="17" t="s">
        <v>104</v>
      </c>
      <c r="Z13" s="349"/>
      <c r="AA13" s="17" t="s">
        <v>64</v>
      </c>
      <c r="AB13" s="17" t="s">
        <v>65</v>
      </c>
      <c r="AC13" s="349"/>
      <c r="AD13" s="17" t="s">
        <v>64</v>
      </c>
      <c r="AE13" s="17" t="s">
        <v>65</v>
      </c>
      <c r="AF13" s="349"/>
      <c r="AG13" s="17" t="s">
        <v>64</v>
      </c>
      <c r="AH13" s="17" t="s">
        <v>66</v>
      </c>
      <c r="AI13" s="349"/>
      <c r="AJ13" s="17" t="s">
        <v>64</v>
      </c>
      <c r="AK13" s="17" t="s">
        <v>66</v>
      </c>
      <c r="AL13" s="349"/>
      <c r="AM13" s="17" t="s">
        <v>64</v>
      </c>
      <c r="AN13" s="17" t="s">
        <v>67</v>
      </c>
      <c r="AO13" s="349"/>
      <c r="AP13" s="17" t="s">
        <v>64</v>
      </c>
      <c r="AQ13" s="17" t="s">
        <v>67</v>
      </c>
      <c r="AR13" s="349"/>
      <c r="AS13" s="17" t="s">
        <v>64</v>
      </c>
      <c r="AT13" s="17" t="s">
        <v>67</v>
      </c>
      <c r="AU13" s="349"/>
      <c r="AV13" s="17" t="s">
        <v>64</v>
      </c>
      <c r="AW13" s="17" t="s">
        <v>67</v>
      </c>
      <c r="AX13" s="349"/>
      <c r="AY13" s="351" t="s">
        <v>64</v>
      </c>
      <c r="AZ13" s="352"/>
      <c r="BA13" s="349"/>
      <c r="BB13" s="351" t="s">
        <v>64</v>
      </c>
      <c r="BC13" s="352"/>
      <c r="BD13" s="349"/>
      <c r="BE13" s="351" t="s">
        <v>64</v>
      </c>
      <c r="BF13" s="352"/>
      <c r="BG13" s="349"/>
      <c r="BH13" s="351" t="s">
        <v>64</v>
      </c>
      <c r="BI13" s="352"/>
      <c r="BJ13" s="349"/>
    </row>
    <row r="14" spans="1:65" s="19" customFormat="1" ht="115.5" customHeight="1">
      <c r="A14" s="93"/>
      <c r="B14" s="94" t="s">
        <v>105</v>
      </c>
      <c r="C14" s="96">
        <v>1213</v>
      </c>
      <c r="D14" s="96">
        <v>740265.1933424615</v>
      </c>
      <c r="E14" s="96">
        <v>1329.0938299999998</v>
      </c>
      <c r="F14" s="96">
        <v>440</v>
      </c>
      <c r="G14" s="96">
        <v>181659.15831269842</v>
      </c>
      <c r="H14" s="96">
        <v>272.55939000000006</v>
      </c>
      <c r="I14" s="96">
        <v>151</v>
      </c>
      <c r="J14" s="96">
        <v>93.21776804375</v>
      </c>
      <c r="K14" s="96">
        <v>67.33610999999999</v>
      </c>
      <c r="L14" s="96">
        <v>320</v>
      </c>
      <c r="M14" s="96">
        <v>1260.6441680672267</v>
      </c>
      <c r="N14" s="96">
        <v>110.34243999999998</v>
      </c>
      <c r="O14" s="96">
        <v>481</v>
      </c>
      <c r="P14" s="96">
        <v>1422.58859063871</v>
      </c>
      <c r="Q14" s="96">
        <v>730.6052799999999</v>
      </c>
      <c r="R14" s="96">
        <v>379</v>
      </c>
      <c r="S14" s="96">
        <v>195.2434045793052</v>
      </c>
      <c r="T14" s="96">
        <v>573.40323</v>
      </c>
      <c r="U14" s="96">
        <v>312</v>
      </c>
      <c r="V14" s="96">
        <v>185.74466817723197</v>
      </c>
      <c r="W14" s="96">
        <v>179.82688999999996</v>
      </c>
      <c r="X14" s="96">
        <v>198</v>
      </c>
      <c r="Y14" s="96">
        <v>140.60686057324617</v>
      </c>
      <c r="Z14" s="96">
        <v>162.52546</v>
      </c>
      <c r="AA14" s="96">
        <v>191</v>
      </c>
      <c r="AB14" s="96">
        <v>197277.26756823953</v>
      </c>
      <c r="AC14" s="96">
        <v>236.80739999999997</v>
      </c>
      <c r="AD14" s="96">
        <v>189</v>
      </c>
      <c r="AE14" s="96">
        <v>67276.32354978356</v>
      </c>
      <c r="AF14" s="96">
        <v>94.20515</v>
      </c>
      <c r="AG14" s="96">
        <v>1603</v>
      </c>
      <c r="AH14" s="96">
        <v>8517.658875219047</v>
      </c>
      <c r="AI14" s="96">
        <v>1451.3903299999995</v>
      </c>
      <c r="AJ14" s="96">
        <v>709</v>
      </c>
      <c r="AK14" s="96">
        <v>709.7025074671876</v>
      </c>
      <c r="AL14" s="96">
        <v>335.54189</v>
      </c>
      <c r="AM14" s="96">
        <v>577</v>
      </c>
      <c r="AN14" s="96">
        <v>1890.6001624234725</v>
      </c>
      <c r="AO14" s="96">
        <v>1569.7494900000004</v>
      </c>
      <c r="AP14" s="96">
        <v>756</v>
      </c>
      <c r="AQ14" s="96">
        <v>719.8550989775752</v>
      </c>
      <c r="AR14" s="96">
        <v>1430.3639199999996</v>
      </c>
      <c r="AS14" s="96">
        <v>1519</v>
      </c>
      <c r="AT14" s="96">
        <v>1149.73115738796</v>
      </c>
      <c r="AU14" s="96">
        <v>2844.06561</v>
      </c>
      <c r="AV14" s="96">
        <v>1162</v>
      </c>
      <c r="AW14" s="96">
        <v>558.7482648003515</v>
      </c>
      <c r="AX14" s="96">
        <v>1675.4576200000001</v>
      </c>
      <c r="AY14" s="96">
        <v>3</v>
      </c>
      <c r="AZ14" s="96">
        <v>0</v>
      </c>
      <c r="BA14" s="96">
        <v>13.39403</v>
      </c>
      <c r="BB14" s="96">
        <v>70</v>
      </c>
      <c r="BC14" s="96">
        <v>4.25</v>
      </c>
      <c r="BD14" s="96">
        <v>307.76516000000004</v>
      </c>
      <c r="BE14" s="347">
        <v>6050</v>
      </c>
      <c r="BF14" s="347"/>
      <c r="BG14" s="97">
        <v>8422.268970000001</v>
      </c>
      <c r="BH14" s="347">
        <v>4223</v>
      </c>
      <c r="BI14" s="347"/>
      <c r="BJ14" s="98">
        <v>4962.1642600000005</v>
      </c>
      <c r="BK14" s="77"/>
      <c r="BL14" s="95"/>
      <c r="BM14" s="95"/>
    </row>
    <row r="15" spans="1:65" s="19" customFormat="1" ht="15">
      <c r="A15" s="79"/>
      <c r="B15" s="80"/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1"/>
      <c r="AR15" s="81"/>
      <c r="AS15" s="81"/>
      <c r="AT15" s="81"/>
      <c r="AU15" s="81"/>
      <c r="AV15" s="81"/>
      <c r="AW15" s="81"/>
      <c r="AX15" s="81"/>
      <c r="AY15" s="81"/>
      <c r="AZ15" s="81"/>
      <c r="BA15" s="81"/>
      <c r="BB15" s="81"/>
      <c r="BC15" s="81"/>
      <c r="BD15" s="81"/>
      <c r="BE15" s="82"/>
      <c r="BF15" s="82"/>
      <c r="BG15" s="20"/>
      <c r="BH15" s="83"/>
      <c r="BI15" s="82"/>
      <c r="BJ15" s="20"/>
      <c r="BK15" s="77"/>
      <c r="BL15" s="91"/>
      <c r="BM15" s="78"/>
    </row>
    <row r="16" spans="1:65" s="19" customFormat="1" ht="25.5" customHeight="1">
      <c r="A16" s="79"/>
      <c r="B16" s="80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92"/>
      <c r="AB16" s="92"/>
      <c r="AC16" s="92"/>
      <c r="AD16" s="92"/>
      <c r="AE16" s="92"/>
      <c r="AF16" s="92"/>
      <c r="AG16" s="92"/>
      <c r="AH16" s="92"/>
      <c r="AI16" s="92"/>
      <c r="AJ16" s="92"/>
      <c r="AK16" s="92"/>
      <c r="AL16" s="92"/>
      <c r="AM16" s="92"/>
      <c r="AN16" s="92"/>
      <c r="AO16" s="92"/>
      <c r="AP16" s="92"/>
      <c r="AQ16" s="92"/>
      <c r="AR16" s="92"/>
      <c r="AS16" s="92"/>
      <c r="AT16" s="92"/>
      <c r="AU16" s="92"/>
      <c r="AV16" s="92"/>
      <c r="AW16" s="92"/>
      <c r="AX16" s="92"/>
      <c r="AY16" s="92"/>
      <c r="AZ16" s="92"/>
      <c r="BA16" s="92"/>
      <c r="BB16" s="92"/>
      <c r="BC16" s="92"/>
      <c r="BD16" s="92"/>
      <c r="BE16" s="92"/>
      <c r="BF16" s="92"/>
      <c r="BG16" s="279"/>
      <c r="BH16" s="92"/>
      <c r="BI16" s="92"/>
      <c r="BJ16" s="92"/>
      <c r="BK16" s="92"/>
      <c r="BL16" s="92"/>
      <c r="BM16" s="92"/>
    </row>
    <row r="17" spans="18:65" ht="16.5">
      <c r="R17" s="48" t="s">
        <v>120</v>
      </c>
      <c r="AJ17" s="48" t="s">
        <v>120</v>
      </c>
      <c r="AN17" s="22"/>
      <c r="AO17" s="76"/>
      <c r="AP17" s="22"/>
      <c r="AQ17" s="22"/>
      <c r="AR17" s="76"/>
      <c r="AS17" s="22"/>
      <c r="AT17" s="22"/>
      <c r="BF17" s="22"/>
      <c r="BH17" s="48" t="s">
        <v>120</v>
      </c>
      <c r="BM17" s="22"/>
    </row>
    <row r="18" spans="18:60" ht="16.5">
      <c r="R18" s="49" t="s">
        <v>121</v>
      </c>
      <c r="AJ18" s="49" t="s">
        <v>121</v>
      </c>
      <c r="AN18" s="22"/>
      <c r="AO18" s="76"/>
      <c r="AP18" s="22"/>
      <c r="AQ18" s="22"/>
      <c r="AR18" s="76"/>
      <c r="AS18" s="22"/>
      <c r="AT18" s="22"/>
      <c r="BF18" s="23"/>
      <c r="BH18" s="49" t="s">
        <v>121</v>
      </c>
    </row>
    <row r="19" spans="18:60" ht="16.5">
      <c r="R19" s="49" t="s">
        <v>106</v>
      </c>
      <c r="AJ19" s="49" t="s">
        <v>106</v>
      </c>
      <c r="AN19" s="22"/>
      <c r="AO19" s="76"/>
      <c r="AP19" s="22"/>
      <c r="AQ19" s="22"/>
      <c r="AR19" s="76"/>
      <c r="AS19" s="22"/>
      <c r="AT19" s="22"/>
      <c r="BH19" s="49" t="s">
        <v>106</v>
      </c>
    </row>
    <row r="20" spans="18:60" ht="16.5">
      <c r="R20" s="50" t="s">
        <v>122</v>
      </c>
      <c r="AJ20" s="50" t="s">
        <v>122</v>
      </c>
      <c r="AN20" s="22"/>
      <c r="AO20" s="76"/>
      <c r="AP20" s="22"/>
      <c r="AQ20" s="22"/>
      <c r="AR20" s="76"/>
      <c r="AS20" s="22"/>
      <c r="AT20" s="22"/>
      <c r="BH20" s="50" t="s">
        <v>122</v>
      </c>
    </row>
    <row r="21" spans="18:60" ht="16.5">
      <c r="R21" s="49" t="s">
        <v>108</v>
      </c>
      <c r="AJ21" s="49" t="s">
        <v>108</v>
      </c>
      <c r="AN21" s="22"/>
      <c r="AO21" s="76"/>
      <c r="AP21" s="22"/>
      <c r="AQ21" s="22"/>
      <c r="AR21" s="76"/>
      <c r="AS21" s="22"/>
      <c r="AT21" s="22"/>
      <c r="BH21" s="49" t="s">
        <v>108</v>
      </c>
    </row>
    <row r="22" spans="40:46" ht="15">
      <c r="AN22" s="22"/>
      <c r="AO22" s="76"/>
      <c r="AP22" s="22"/>
      <c r="AQ22" s="22"/>
      <c r="AR22" s="76"/>
      <c r="AS22" s="22"/>
      <c r="AT22" s="22"/>
    </row>
    <row r="23" spans="40:46" ht="15">
      <c r="AN23" s="22"/>
      <c r="AO23" s="76"/>
      <c r="AP23" s="22"/>
      <c r="AQ23" s="22"/>
      <c r="AR23" s="76"/>
      <c r="AS23" s="22"/>
      <c r="AT23" s="22"/>
    </row>
    <row r="24" spans="40:46" ht="15">
      <c r="AN24" s="22"/>
      <c r="AO24" s="76"/>
      <c r="AP24" s="22"/>
      <c r="AQ24" s="22"/>
      <c r="AR24" s="76"/>
      <c r="AS24" s="22"/>
      <c r="AT24" s="22"/>
    </row>
    <row r="25" spans="40:46" ht="15">
      <c r="AN25" s="22"/>
      <c r="AO25" s="76"/>
      <c r="AP25" s="22"/>
      <c r="AQ25" s="22"/>
      <c r="AR25" s="76"/>
      <c r="AS25" s="22"/>
      <c r="AT25" s="22"/>
    </row>
    <row r="26" spans="40:46" ht="15">
      <c r="AN26" s="22"/>
      <c r="AO26" s="76"/>
      <c r="AP26" s="22"/>
      <c r="AQ26" s="22"/>
      <c r="AR26" s="76"/>
      <c r="AS26" s="22"/>
      <c r="AT26" s="22"/>
    </row>
    <row r="27" spans="40:46" ht="15">
      <c r="AN27" s="22"/>
      <c r="AO27" s="76"/>
      <c r="AP27" s="22"/>
      <c r="AQ27" s="22"/>
      <c r="AR27" s="76"/>
      <c r="AS27" s="22"/>
      <c r="AT27" s="22"/>
    </row>
    <row r="28" spans="40:46" ht="15">
      <c r="AN28" s="22"/>
      <c r="AO28" s="76"/>
      <c r="AP28" s="22"/>
      <c r="AQ28" s="22"/>
      <c r="AR28" s="76"/>
      <c r="AS28" s="22"/>
      <c r="AT28" s="22"/>
    </row>
    <row r="29" spans="40:45" ht="15">
      <c r="AN29" s="22"/>
      <c r="AO29" s="22"/>
      <c r="AP29" s="22"/>
      <c r="AQ29" s="22"/>
      <c r="AR29" s="22"/>
      <c r="AS29" s="22"/>
    </row>
  </sheetData>
  <sheetProtection/>
  <mergeCells count="100">
    <mergeCell ref="BA12:BA13"/>
    <mergeCell ref="U9:Z9"/>
    <mergeCell ref="T12:T13"/>
    <mergeCell ref="AP12:AQ12"/>
    <mergeCell ref="AG9:AL9"/>
    <mergeCell ref="AI12:AI13"/>
    <mergeCell ref="AO12:AO13"/>
    <mergeCell ref="AP11:AR11"/>
    <mergeCell ref="BE10:BJ10"/>
    <mergeCell ref="BH11:BJ11"/>
    <mergeCell ref="BJ12:BJ13"/>
    <mergeCell ref="BE13:BF13"/>
    <mergeCell ref="BE12:BF12"/>
    <mergeCell ref="BH13:BI13"/>
    <mergeCell ref="BG12:BG13"/>
    <mergeCell ref="BH12:BI12"/>
    <mergeCell ref="BE11:BG11"/>
    <mergeCell ref="Q12:Q13"/>
    <mergeCell ref="U12:V12"/>
    <mergeCell ref="AJ11:AL11"/>
    <mergeCell ref="AL12:AL13"/>
    <mergeCell ref="AA12:AB12"/>
    <mergeCell ref="AG11:AI11"/>
    <mergeCell ref="AM2:BJ2"/>
    <mergeCell ref="AM4:BJ4"/>
    <mergeCell ref="AM6:BJ6"/>
    <mergeCell ref="AM9:AR9"/>
    <mergeCell ref="BE9:BJ9"/>
    <mergeCell ref="AY9:BD9"/>
    <mergeCell ref="AS9:AX9"/>
    <mergeCell ref="A4:T4"/>
    <mergeCell ref="A6:T6"/>
    <mergeCell ref="AY10:BD10"/>
    <mergeCell ref="AG10:AL10"/>
    <mergeCell ref="I9:N9"/>
    <mergeCell ref="C9:H9"/>
    <mergeCell ref="AA9:AF9"/>
    <mergeCell ref="U10:Z10"/>
    <mergeCell ref="AA10:AF10"/>
    <mergeCell ref="O10:T10"/>
    <mergeCell ref="C12:D12"/>
    <mergeCell ref="BB11:BD11"/>
    <mergeCell ref="AS10:AX10"/>
    <mergeCell ref="AV11:AX11"/>
    <mergeCell ref="AY11:BA11"/>
    <mergeCell ref="AS11:AU11"/>
    <mergeCell ref="BD12:BD13"/>
    <mergeCell ref="I11:K11"/>
    <mergeCell ref="L11:N11"/>
    <mergeCell ref="L12:M12"/>
    <mergeCell ref="K12:K13"/>
    <mergeCell ref="AR12:AR13"/>
    <mergeCell ref="I12:J12"/>
    <mergeCell ref="E12:E13"/>
    <mergeCell ref="F12:G12"/>
    <mergeCell ref="AM12:AN12"/>
    <mergeCell ref="O12:P12"/>
    <mergeCell ref="Z12:Z13"/>
    <mergeCell ref="AC12:AC13"/>
    <mergeCell ref="R12:S12"/>
    <mergeCell ref="H12:H13"/>
    <mergeCell ref="Q1:T1"/>
    <mergeCell ref="A2:T2"/>
    <mergeCell ref="O9:T9"/>
    <mergeCell ref="C11:E11"/>
    <mergeCell ref="A10:A12"/>
    <mergeCell ref="B10:B12"/>
    <mergeCell ref="I10:N10"/>
    <mergeCell ref="C10:H10"/>
    <mergeCell ref="F11:H11"/>
    <mergeCell ref="N12:N13"/>
    <mergeCell ref="AJ1:AL1"/>
    <mergeCell ref="O11:Q11"/>
    <mergeCell ref="AF12:AF13"/>
    <mergeCell ref="X12:Y12"/>
    <mergeCell ref="W12:W13"/>
    <mergeCell ref="AG12:AH12"/>
    <mergeCell ref="AD12:AE12"/>
    <mergeCell ref="AJ12:AK12"/>
    <mergeCell ref="X11:Z11"/>
    <mergeCell ref="BH1:BJ1"/>
    <mergeCell ref="AM11:AO11"/>
    <mergeCell ref="AM10:AR10"/>
    <mergeCell ref="R11:T11"/>
    <mergeCell ref="U2:AL2"/>
    <mergeCell ref="U4:AL4"/>
    <mergeCell ref="U6:AL6"/>
    <mergeCell ref="U11:W11"/>
    <mergeCell ref="AA11:AC11"/>
    <mergeCell ref="AD11:AF11"/>
    <mergeCell ref="BH14:BI14"/>
    <mergeCell ref="AU12:AU13"/>
    <mergeCell ref="AS12:AT12"/>
    <mergeCell ref="BB13:BC13"/>
    <mergeCell ref="BB12:BC12"/>
    <mergeCell ref="AX12:AX13"/>
    <mergeCell ref="AY12:AZ12"/>
    <mergeCell ref="BE14:BF14"/>
    <mergeCell ref="AV12:AW12"/>
    <mergeCell ref="AY13:AZ13"/>
  </mergeCells>
  <conditionalFormatting sqref="AJ18 R18 BH18">
    <cfRule type="cellIs" priority="5" dxfId="6" operator="lessThan" stopIfTrue="1">
      <formula>0</formula>
    </cfRule>
  </conditionalFormatting>
  <conditionalFormatting sqref="D16:BM16 C14:BD16">
    <cfRule type="cellIs" priority="3" dxfId="7" operator="lessThan" stopIfTrue="1">
      <formula>0</formula>
    </cfRule>
  </conditionalFormatting>
  <conditionalFormatting sqref="BH15:BH16">
    <cfRule type="cellIs" priority="2" dxfId="7" operator="lessThan" stopIfTrue="1">
      <formula>0</formula>
    </cfRule>
  </conditionalFormatting>
  <conditionalFormatting sqref="BL15:BL16">
    <cfRule type="cellIs" priority="1" dxfId="7" operator="lessThan" stopIfTrue="1">
      <formula>0</formula>
    </cfRule>
  </conditionalFormatting>
  <printOptions horizontalCentered="1"/>
  <pageMargins left="0.5" right="0.28" top="0.75" bottom="0.75" header="0.5" footer="0.5"/>
  <pageSetup horizontalDpi="600" verticalDpi="600" orientation="landscape" paperSize="9" scale="69" r:id="rId1"/>
  <colBreaks count="2" manualBreakCount="2">
    <brk id="20" max="65535" man="1"/>
    <brk id="3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W30"/>
  <sheetViews>
    <sheetView view="pageBreakPreview" zoomScale="70" zoomScaleNormal="85" zoomScaleSheetLayoutView="70"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A1" sqref="A1:IV16384"/>
    </sheetView>
  </sheetViews>
  <sheetFormatPr defaultColWidth="9.140625" defaultRowHeight="15"/>
  <cols>
    <col min="1" max="1" width="5.57421875" style="285" customWidth="1"/>
    <col min="2" max="2" width="24.28125" style="285" customWidth="1"/>
    <col min="3" max="3" width="13.57421875" style="285" customWidth="1"/>
    <col min="4" max="4" width="12.8515625" style="285" customWidth="1"/>
    <col min="5" max="5" width="12.57421875" style="193" customWidth="1"/>
    <col min="6" max="6" width="13.7109375" style="193" customWidth="1"/>
    <col min="7" max="7" width="9.7109375" style="285" customWidth="1"/>
    <col min="8" max="8" width="13.57421875" style="285" customWidth="1"/>
    <col min="9" max="9" width="9.7109375" style="285" customWidth="1"/>
    <col min="10" max="10" width="12.421875" style="285" customWidth="1"/>
    <col min="11" max="11" width="9.7109375" style="285" customWidth="1"/>
    <col min="12" max="12" width="11.00390625" style="285" customWidth="1"/>
    <col min="13" max="13" width="9.140625" style="285" customWidth="1"/>
    <col min="14" max="14" width="10.00390625" style="285" bestFit="1" customWidth="1"/>
    <col min="15" max="16384" width="9.140625" style="285" customWidth="1"/>
  </cols>
  <sheetData>
    <row r="1" spans="11:12" ht="6" customHeight="1">
      <c r="K1" s="371" t="s">
        <v>71</v>
      </c>
      <c r="L1" s="371"/>
    </row>
    <row r="2" spans="1:12" ht="20.25">
      <c r="A2" s="372" t="s">
        <v>123</v>
      </c>
      <c r="B2" s="372"/>
      <c r="C2" s="372"/>
      <c r="D2" s="372"/>
      <c r="E2" s="372"/>
      <c r="F2" s="372"/>
      <c r="G2" s="372"/>
      <c r="H2" s="372"/>
      <c r="I2" s="372"/>
      <c r="J2" s="372"/>
      <c r="K2" s="372"/>
      <c r="L2" s="372"/>
    </row>
    <row r="3" spans="1:12" ht="10.5" customHeight="1">
      <c r="A3" s="286"/>
      <c r="B3" s="286"/>
      <c r="C3" s="286"/>
      <c r="D3" s="286"/>
      <c r="E3" s="286"/>
      <c r="F3" s="286"/>
      <c r="G3" s="286"/>
      <c r="H3" s="286"/>
      <c r="I3" s="286"/>
      <c r="J3" s="286"/>
      <c r="K3" s="286"/>
      <c r="L3" s="286"/>
    </row>
    <row r="4" spans="1:12" ht="18.75">
      <c r="A4" s="342" t="s">
        <v>36</v>
      </c>
      <c r="B4" s="342"/>
      <c r="C4" s="342"/>
      <c r="D4" s="342"/>
      <c r="E4" s="342"/>
      <c r="F4" s="342"/>
      <c r="G4" s="342"/>
      <c r="H4" s="342"/>
      <c r="I4" s="342"/>
      <c r="J4" s="342"/>
      <c r="K4" s="342"/>
      <c r="L4" s="342"/>
    </row>
    <row r="5" ht="11.25" customHeight="1"/>
    <row r="6" spans="1:12" ht="18.75">
      <c r="A6" s="373" t="s">
        <v>153</v>
      </c>
      <c r="B6" s="373"/>
      <c r="C6" s="373"/>
      <c r="D6" s="373"/>
      <c r="E6" s="373"/>
      <c r="F6" s="373"/>
      <c r="G6" s="373"/>
      <c r="H6" s="373"/>
      <c r="I6" s="373"/>
      <c r="J6" s="373"/>
      <c r="K6" s="373"/>
      <c r="L6" s="373"/>
    </row>
    <row r="7" spans="3:12" ht="26.25" customHeight="1">
      <c r="C7" s="287"/>
      <c r="D7" s="287"/>
      <c r="E7" s="287"/>
      <c r="F7" s="287"/>
      <c r="G7" s="287"/>
      <c r="H7" s="287"/>
      <c r="I7" s="287"/>
      <c r="J7" s="287"/>
      <c r="K7" s="287"/>
      <c r="L7" s="287"/>
    </row>
    <row r="8" spans="1:12" ht="111" customHeight="1">
      <c r="A8" s="370" t="s">
        <v>0</v>
      </c>
      <c r="B8" s="370" t="s">
        <v>38</v>
      </c>
      <c r="C8" s="370" t="s">
        <v>68</v>
      </c>
      <c r="D8" s="370"/>
      <c r="E8" s="370" t="s">
        <v>72</v>
      </c>
      <c r="F8" s="370"/>
      <c r="G8" s="370" t="s">
        <v>73</v>
      </c>
      <c r="H8" s="370"/>
      <c r="I8" s="370" t="s">
        <v>74</v>
      </c>
      <c r="J8" s="370"/>
      <c r="K8" s="370" t="s">
        <v>75</v>
      </c>
      <c r="L8" s="370"/>
    </row>
    <row r="9" spans="1:12" ht="20.25" customHeight="1">
      <c r="A9" s="370"/>
      <c r="B9" s="370"/>
      <c r="C9" s="288" t="s">
        <v>69</v>
      </c>
      <c r="D9" s="288" t="s">
        <v>70</v>
      </c>
      <c r="E9" s="288" t="s">
        <v>69</v>
      </c>
      <c r="F9" s="288" t="s">
        <v>70</v>
      </c>
      <c r="G9" s="288" t="s">
        <v>69</v>
      </c>
      <c r="H9" s="288" t="s">
        <v>70</v>
      </c>
      <c r="I9" s="288" t="s">
        <v>69</v>
      </c>
      <c r="J9" s="288" t="s">
        <v>70</v>
      </c>
      <c r="K9" s="288" t="s">
        <v>69</v>
      </c>
      <c r="L9" s="288" t="s">
        <v>98</v>
      </c>
    </row>
    <row r="10" spans="1:12" ht="15">
      <c r="A10" s="289">
        <v>1</v>
      </c>
      <c r="B10" s="289">
        <v>2</v>
      </c>
      <c r="C10" s="289">
        <v>3</v>
      </c>
      <c r="D10" s="289">
        <v>4</v>
      </c>
      <c r="E10" s="289">
        <v>5</v>
      </c>
      <c r="F10" s="289">
        <v>6</v>
      </c>
      <c r="G10" s="289">
        <v>7</v>
      </c>
      <c r="H10" s="289">
        <v>8</v>
      </c>
      <c r="I10" s="289">
        <v>9</v>
      </c>
      <c r="J10" s="289">
        <v>10</v>
      </c>
      <c r="K10" s="289">
        <v>11</v>
      </c>
      <c r="L10" s="289">
        <v>12</v>
      </c>
    </row>
    <row r="11" spans="1:23" s="240" customFormat="1" ht="18.75">
      <c r="A11" s="229">
        <v>1</v>
      </c>
      <c r="B11" s="229" t="s">
        <v>22</v>
      </c>
      <c r="C11" s="230">
        <v>2422</v>
      </c>
      <c r="D11" s="230">
        <v>0</v>
      </c>
      <c r="E11" s="230">
        <v>3</v>
      </c>
      <c r="F11" s="230">
        <v>19</v>
      </c>
      <c r="G11" s="230">
        <v>381</v>
      </c>
      <c r="H11" s="230">
        <v>2</v>
      </c>
      <c r="I11" s="230">
        <v>0</v>
      </c>
      <c r="J11" s="230">
        <v>10</v>
      </c>
      <c r="K11" s="230">
        <v>0</v>
      </c>
      <c r="L11" s="230">
        <v>0</v>
      </c>
      <c r="M11" s="239"/>
      <c r="N11" s="239"/>
      <c r="O11" s="239"/>
      <c r="P11" s="239"/>
      <c r="Q11" s="239"/>
      <c r="R11" s="239"/>
      <c r="S11" s="239"/>
      <c r="T11" s="239"/>
      <c r="U11" s="239"/>
      <c r="V11" s="239"/>
      <c r="W11" s="239"/>
    </row>
    <row r="12" spans="1:23" s="240" customFormat="1" ht="18.75">
      <c r="A12" s="229">
        <v>2</v>
      </c>
      <c r="B12" s="229" t="s">
        <v>23</v>
      </c>
      <c r="C12" s="230">
        <v>806</v>
      </c>
      <c r="D12" s="230">
        <v>0</v>
      </c>
      <c r="E12" s="230">
        <v>4</v>
      </c>
      <c r="F12" s="230">
        <v>0</v>
      </c>
      <c r="G12" s="230">
        <v>786</v>
      </c>
      <c r="H12" s="230">
        <v>0</v>
      </c>
      <c r="I12" s="230">
        <v>1</v>
      </c>
      <c r="J12" s="230">
        <v>0</v>
      </c>
      <c r="K12" s="230">
        <v>8</v>
      </c>
      <c r="L12" s="230">
        <v>0</v>
      </c>
      <c r="M12" s="239"/>
      <c r="N12" s="239"/>
      <c r="O12" s="239"/>
      <c r="P12" s="239"/>
      <c r="Q12" s="239"/>
      <c r="R12" s="239"/>
      <c r="S12" s="239"/>
      <c r="T12" s="239"/>
      <c r="U12" s="239"/>
      <c r="V12" s="239"/>
      <c r="W12" s="239"/>
    </row>
    <row r="13" spans="1:23" s="292" customFormat="1" ht="18.75" customHeight="1">
      <c r="A13" s="229">
        <v>3</v>
      </c>
      <c r="B13" s="229" t="s">
        <v>24</v>
      </c>
      <c r="C13" s="290">
        <v>2952.2333837238602</v>
      </c>
      <c r="D13" s="290">
        <v>11808.933534895441</v>
      </c>
      <c r="E13" s="290">
        <v>839</v>
      </c>
      <c r="F13" s="290">
        <v>9</v>
      </c>
      <c r="G13" s="290">
        <v>0</v>
      </c>
      <c r="H13" s="290">
        <v>0.1</v>
      </c>
      <c r="I13" s="290">
        <v>0</v>
      </c>
      <c r="J13" s="290">
        <v>1</v>
      </c>
      <c r="K13" s="290">
        <v>12</v>
      </c>
      <c r="L13" s="290">
        <v>12</v>
      </c>
      <c r="M13" s="291"/>
      <c r="N13" s="291"/>
      <c r="O13" s="291"/>
      <c r="P13" s="291"/>
      <c r="Q13" s="291"/>
      <c r="R13" s="291"/>
      <c r="S13" s="291"/>
      <c r="T13" s="291"/>
      <c r="U13" s="291"/>
      <c r="V13" s="291"/>
      <c r="W13" s="291"/>
    </row>
    <row r="14" spans="1:23" s="240" customFormat="1" ht="18.75">
      <c r="A14" s="229">
        <v>4</v>
      </c>
      <c r="B14" s="229" t="s">
        <v>25</v>
      </c>
      <c r="C14" s="230">
        <v>135</v>
      </c>
      <c r="D14" s="230">
        <v>1732</v>
      </c>
      <c r="E14" s="230">
        <v>1</v>
      </c>
      <c r="F14" s="230">
        <v>11</v>
      </c>
      <c r="G14" s="230">
        <v>0</v>
      </c>
      <c r="H14" s="230">
        <v>435</v>
      </c>
      <c r="I14" s="230">
        <v>3</v>
      </c>
      <c r="J14" s="230">
        <v>2</v>
      </c>
      <c r="K14" s="230">
        <v>0</v>
      </c>
      <c r="L14" s="230">
        <v>2</v>
      </c>
      <c r="M14" s="239"/>
      <c r="N14" s="239"/>
      <c r="O14" s="239"/>
      <c r="P14" s="239"/>
      <c r="Q14" s="239"/>
      <c r="R14" s="239"/>
      <c r="S14" s="239"/>
      <c r="T14" s="239"/>
      <c r="U14" s="239"/>
      <c r="V14" s="239"/>
      <c r="W14" s="239"/>
    </row>
    <row r="15" spans="1:23" s="240" customFormat="1" ht="18.75">
      <c r="A15" s="229">
        <v>5</v>
      </c>
      <c r="B15" s="229" t="s">
        <v>26</v>
      </c>
      <c r="C15" s="230">
        <v>406</v>
      </c>
      <c r="D15" s="230">
        <v>126</v>
      </c>
      <c r="E15" s="230">
        <v>17</v>
      </c>
      <c r="F15" s="230">
        <v>5</v>
      </c>
      <c r="G15" s="230">
        <v>0</v>
      </c>
      <c r="H15" s="230">
        <v>12</v>
      </c>
      <c r="I15" s="230">
        <v>18</v>
      </c>
      <c r="J15" s="230">
        <v>57</v>
      </c>
      <c r="K15" s="230">
        <v>0</v>
      </c>
      <c r="L15" s="230">
        <v>0</v>
      </c>
      <c r="M15" s="239"/>
      <c r="N15" s="239"/>
      <c r="O15" s="239"/>
      <c r="P15" s="239"/>
      <c r="Q15" s="239"/>
      <c r="R15" s="239"/>
      <c r="S15" s="239"/>
      <c r="T15" s="239"/>
      <c r="U15" s="239"/>
      <c r="V15" s="239"/>
      <c r="W15" s="239"/>
    </row>
    <row r="16" spans="1:23" s="240" customFormat="1" ht="18.75">
      <c r="A16" s="229">
        <v>6</v>
      </c>
      <c r="B16" s="229" t="s">
        <v>27</v>
      </c>
      <c r="C16" s="230">
        <v>2129</v>
      </c>
      <c r="D16" s="230">
        <v>3015</v>
      </c>
      <c r="E16" s="230">
        <v>0</v>
      </c>
      <c r="F16" s="230">
        <v>10</v>
      </c>
      <c r="G16" s="230">
        <v>48</v>
      </c>
      <c r="H16" s="230">
        <v>11.16</v>
      </c>
      <c r="I16" s="230">
        <v>10</v>
      </c>
      <c r="J16" s="230">
        <v>1</v>
      </c>
      <c r="K16" s="230">
        <v>0</v>
      </c>
      <c r="L16" s="230">
        <v>0</v>
      </c>
      <c r="M16" s="239"/>
      <c r="N16" s="239"/>
      <c r="O16" s="239"/>
      <c r="P16" s="239"/>
      <c r="Q16" s="239"/>
      <c r="R16" s="239"/>
      <c r="S16" s="239"/>
      <c r="T16" s="239"/>
      <c r="U16" s="239"/>
      <c r="V16" s="239"/>
      <c r="W16" s="239"/>
    </row>
    <row r="17" spans="1:23" s="240" customFormat="1" ht="18.75">
      <c r="A17" s="229">
        <v>7</v>
      </c>
      <c r="B17" s="229" t="s">
        <v>28</v>
      </c>
      <c r="C17" s="230">
        <v>2878</v>
      </c>
      <c r="D17" s="230">
        <v>2021</v>
      </c>
      <c r="E17" s="230">
        <v>13</v>
      </c>
      <c r="F17" s="230">
        <v>7</v>
      </c>
      <c r="G17" s="230">
        <v>403</v>
      </c>
      <c r="H17" s="230">
        <v>95</v>
      </c>
      <c r="I17" s="230">
        <v>0</v>
      </c>
      <c r="J17" s="230">
        <v>10</v>
      </c>
      <c r="K17" s="230">
        <v>0</v>
      </c>
      <c r="L17" s="230">
        <v>0</v>
      </c>
      <c r="M17" s="239"/>
      <c r="N17" s="239"/>
      <c r="O17" s="239"/>
      <c r="P17" s="239"/>
      <c r="Q17" s="239"/>
      <c r="R17" s="239"/>
      <c r="S17" s="239"/>
      <c r="T17" s="239"/>
      <c r="U17" s="239"/>
      <c r="V17" s="239"/>
      <c r="W17" s="239"/>
    </row>
    <row r="18" spans="1:23" s="240" customFormat="1" ht="18.75">
      <c r="A18" s="229">
        <v>8</v>
      </c>
      <c r="B18" s="229" t="s">
        <v>29</v>
      </c>
      <c r="C18" s="230">
        <v>0</v>
      </c>
      <c r="D18" s="230">
        <v>207</v>
      </c>
      <c r="E18" s="230">
        <v>0</v>
      </c>
      <c r="F18" s="230">
        <v>0</v>
      </c>
      <c r="G18" s="230">
        <v>468</v>
      </c>
      <c r="H18" s="230">
        <v>47</v>
      </c>
      <c r="I18" s="230">
        <v>0</v>
      </c>
      <c r="J18" s="230">
        <v>0</v>
      </c>
      <c r="K18" s="230">
        <v>0</v>
      </c>
      <c r="L18" s="230">
        <v>0</v>
      </c>
      <c r="M18" s="239"/>
      <c r="N18" s="239"/>
      <c r="O18" s="239"/>
      <c r="P18" s="239"/>
      <c r="Q18" s="239"/>
      <c r="R18" s="239"/>
      <c r="S18" s="239"/>
      <c r="T18" s="239"/>
      <c r="U18" s="239"/>
      <c r="V18" s="239"/>
      <c r="W18" s="239"/>
    </row>
    <row r="19" spans="1:23" s="240" customFormat="1" ht="18.75">
      <c r="A19" s="229">
        <v>9</v>
      </c>
      <c r="B19" s="229" t="s">
        <v>30</v>
      </c>
      <c r="C19" s="290">
        <v>0</v>
      </c>
      <c r="D19" s="290">
        <v>312</v>
      </c>
      <c r="E19" s="290">
        <v>0</v>
      </c>
      <c r="F19" s="290">
        <v>5</v>
      </c>
      <c r="G19" s="290">
        <v>0</v>
      </c>
      <c r="H19" s="290">
        <v>35</v>
      </c>
      <c r="I19" s="290">
        <v>0</v>
      </c>
      <c r="J19" s="290">
        <v>5</v>
      </c>
      <c r="K19" s="290">
        <v>1</v>
      </c>
      <c r="L19" s="290">
        <v>1</v>
      </c>
      <c r="M19" s="239"/>
      <c r="N19" s="239"/>
      <c r="O19" s="239"/>
      <c r="P19" s="239"/>
      <c r="Q19" s="239"/>
      <c r="R19" s="239"/>
      <c r="S19" s="239"/>
      <c r="T19" s="239"/>
      <c r="U19" s="239"/>
      <c r="V19" s="239"/>
      <c r="W19" s="239"/>
    </row>
    <row r="20" spans="1:23" s="240" customFormat="1" ht="18.75">
      <c r="A20" s="229">
        <v>10</v>
      </c>
      <c r="B20" s="229" t="s">
        <v>31</v>
      </c>
      <c r="C20" s="230">
        <v>3</v>
      </c>
      <c r="D20" s="230">
        <v>4</v>
      </c>
      <c r="E20" s="230">
        <v>5</v>
      </c>
      <c r="F20" s="230">
        <v>6</v>
      </c>
      <c r="G20" s="230">
        <v>7</v>
      </c>
      <c r="H20" s="230">
        <v>8</v>
      </c>
      <c r="I20" s="230">
        <v>9</v>
      </c>
      <c r="J20" s="230">
        <v>10</v>
      </c>
      <c r="K20" s="230">
        <v>11</v>
      </c>
      <c r="L20" s="230">
        <v>12</v>
      </c>
      <c r="M20" s="239"/>
      <c r="N20" s="239"/>
      <c r="O20" s="239"/>
      <c r="P20" s="239"/>
      <c r="Q20" s="239"/>
      <c r="R20" s="239"/>
      <c r="S20" s="239"/>
      <c r="T20" s="239"/>
      <c r="U20" s="239"/>
      <c r="V20" s="239"/>
      <c r="W20" s="239"/>
    </row>
    <row r="21" spans="1:23" s="240" customFormat="1" ht="18.75">
      <c r="A21" s="229">
        <v>11</v>
      </c>
      <c r="B21" s="229" t="s">
        <v>32</v>
      </c>
      <c r="C21" s="230">
        <v>4117</v>
      </c>
      <c r="D21" s="230">
        <v>272</v>
      </c>
      <c r="E21" s="230">
        <v>5</v>
      </c>
      <c r="F21" s="230">
        <v>5</v>
      </c>
      <c r="G21" s="230">
        <v>205</v>
      </c>
      <c r="H21" s="230">
        <v>96</v>
      </c>
      <c r="I21" s="230">
        <v>5</v>
      </c>
      <c r="J21" s="230">
        <v>0</v>
      </c>
      <c r="K21" s="230">
        <v>0</v>
      </c>
      <c r="L21" s="230">
        <v>4</v>
      </c>
      <c r="M21" s="239"/>
      <c r="N21" s="239"/>
      <c r="O21" s="239"/>
      <c r="P21" s="239"/>
      <c r="Q21" s="239"/>
      <c r="R21" s="239"/>
      <c r="S21" s="239"/>
      <c r="T21" s="239"/>
      <c r="U21" s="239"/>
      <c r="V21" s="239"/>
      <c r="W21" s="239"/>
    </row>
    <row r="22" spans="1:23" s="240" customFormat="1" ht="24" customHeight="1">
      <c r="A22" s="229">
        <v>12</v>
      </c>
      <c r="B22" s="229" t="s">
        <v>33</v>
      </c>
      <c r="C22" s="230">
        <v>14982</v>
      </c>
      <c r="D22" s="230">
        <v>1247</v>
      </c>
      <c r="E22" s="230">
        <v>0</v>
      </c>
      <c r="F22" s="230">
        <v>12</v>
      </c>
      <c r="G22" s="230">
        <v>140</v>
      </c>
      <c r="H22" s="230">
        <v>72</v>
      </c>
      <c r="I22" s="230"/>
      <c r="J22" s="230"/>
      <c r="K22" s="230">
        <v>0</v>
      </c>
      <c r="L22" s="230">
        <v>0</v>
      </c>
      <c r="M22" s="239"/>
      <c r="N22" s="239"/>
      <c r="O22" s="239"/>
      <c r="P22" s="239" t="s">
        <v>143</v>
      </c>
      <c r="Q22" s="239"/>
      <c r="R22" s="239"/>
      <c r="S22" s="239"/>
      <c r="T22" s="239"/>
      <c r="U22" s="239"/>
      <c r="V22" s="239"/>
      <c r="W22" s="239"/>
    </row>
    <row r="23" spans="1:23" s="240" customFormat="1" ht="18.75">
      <c r="A23" s="229">
        <v>13</v>
      </c>
      <c r="B23" s="229" t="s">
        <v>34</v>
      </c>
      <c r="C23" s="230">
        <v>0</v>
      </c>
      <c r="D23" s="230">
        <v>3504</v>
      </c>
      <c r="E23" s="230">
        <v>8</v>
      </c>
      <c r="F23" s="230">
        <v>6</v>
      </c>
      <c r="G23" s="230">
        <v>12</v>
      </c>
      <c r="H23" s="230">
        <v>16</v>
      </c>
      <c r="I23" s="230">
        <v>0</v>
      </c>
      <c r="J23" s="230">
        <v>0</v>
      </c>
      <c r="K23" s="230">
        <v>2</v>
      </c>
      <c r="L23" s="230">
        <v>7</v>
      </c>
      <c r="M23" s="239"/>
      <c r="N23" s="239"/>
      <c r="O23" s="239"/>
      <c r="P23" s="239"/>
      <c r="Q23" s="239"/>
      <c r="R23" s="239"/>
      <c r="S23" s="239"/>
      <c r="T23" s="239"/>
      <c r="U23" s="239"/>
      <c r="V23" s="239"/>
      <c r="W23" s="239"/>
    </row>
    <row r="24" spans="1:20" s="293" customFormat="1" ht="18.75">
      <c r="A24" s="231"/>
      <c r="B24" s="232" t="s">
        <v>5</v>
      </c>
      <c r="C24" s="233">
        <f>SUM(C11:C23)</f>
        <v>30830.233383723862</v>
      </c>
      <c r="D24" s="233">
        <f aca="true" t="shared" si="0" ref="D24:L24">SUM(D11:D23)</f>
        <v>24248.93353489544</v>
      </c>
      <c r="E24" s="233">
        <f t="shared" si="0"/>
        <v>895</v>
      </c>
      <c r="F24" s="233">
        <f t="shared" si="0"/>
        <v>95</v>
      </c>
      <c r="G24" s="233">
        <f t="shared" si="0"/>
        <v>2450</v>
      </c>
      <c r="H24" s="233">
        <f t="shared" si="0"/>
        <v>829.26</v>
      </c>
      <c r="I24" s="233">
        <f t="shared" si="0"/>
        <v>46</v>
      </c>
      <c r="J24" s="233">
        <f t="shared" si="0"/>
        <v>96</v>
      </c>
      <c r="K24" s="233">
        <f t="shared" si="0"/>
        <v>34</v>
      </c>
      <c r="L24" s="233">
        <f t="shared" si="0"/>
        <v>38</v>
      </c>
      <c r="O24" s="294"/>
      <c r="S24" s="294"/>
      <c r="T24" s="294"/>
    </row>
    <row r="25" s="193" customFormat="1" ht="32.25" customHeight="1">
      <c r="T25" s="287"/>
    </row>
    <row r="26" spans="3:10" ht="18">
      <c r="C26" s="295"/>
      <c r="D26" s="295"/>
      <c r="E26" s="287"/>
      <c r="F26" s="287"/>
      <c r="G26" s="295"/>
      <c r="H26" s="295"/>
      <c r="I26" s="296"/>
      <c r="J26" s="297" t="s">
        <v>120</v>
      </c>
    </row>
    <row r="27" spans="4:10" ht="18">
      <c r="D27" s="284"/>
      <c r="J27" s="298" t="s">
        <v>121</v>
      </c>
    </row>
    <row r="28" ht="18">
      <c r="J28" s="298" t="s">
        <v>106</v>
      </c>
    </row>
    <row r="29" ht="18">
      <c r="J29" s="299" t="s">
        <v>122</v>
      </c>
    </row>
    <row r="30" ht="18">
      <c r="J30" s="298" t="s">
        <v>108</v>
      </c>
    </row>
  </sheetData>
  <sheetProtection/>
  <mergeCells count="11">
    <mergeCell ref="I8:J8"/>
    <mergeCell ref="K8:L8"/>
    <mergeCell ref="K1:L1"/>
    <mergeCell ref="A2:L2"/>
    <mergeCell ref="A4:L4"/>
    <mergeCell ref="A6:L6"/>
    <mergeCell ref="A8:A9"/>
    <mergeCell ref="B8:B9"/>
    <mergeCell ref="C8:D8"/>
    <mergeCell ref="E8:F8"/>
    <mergeCell ref="G8:H8"/>
  </mergeCells>
  <conditionalFormatting sqref="J29">
    <cfRule type="cellIs" priority="1" dxfId="6" operator="lessThan" stopIfTrue="1">
      <formula>0</formula>
    </cfRule>
  </conditionalFormatting>
  <printOptions horizontalCentered="1"/>
  <pageMargins left="0.5" right="0.25" top="0.5" bottom="0.5" header="0.5" footer="0.5"/>
  <pageSetup horizontalDpi="600" verticalDpi="600" orientation="landscape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17"/>
  <sheetViews>
    <sheetView view="pageBreakPreview" zoomScale="70" zoomScaleNormal="70" zoomScaleSheetLayoutView="70" zoomScalePageLayoutView="0" workbookViewId="0" topLeftCell="A1">
      <selection activeCell="A1" sqref="A1:V17"/>
    </sheetView>
  </sheetViews>
  <sheetFormatPr defaultColWidth="9.140625" defaultRowHeight="15"/>
  <cols>
    <col min="1" max="1" width="6.421875" style="24" customWidth="1"/>
    <col min="2" max="2" width="16.7109375" style="24" customWidth="1"/>
    <col min="3" max="4" width="10.00390625" style="24" customWidth="1"/>
    <col min="5" max="5" width="6.00390625" style="24" bestFit="1" customWidth="1"/>
    <col min="6" max="6" width="10.28125" style="24" bestFit="1" customWidth="1"/>
    <col min="7" max="7" width="6.00390625" style="24" bestFit="1" customWidth="1"/>
    <col min="8" max="8" width="10.28125" style="24" bestFit="1" customWidth="1"/>
    <col min="9" max="9" width="6.00390625" style="24" bestFit="1" customWidth="1"/>
    <col min="10" max="10" width="10.28125" style="24" bestFit="1" customWidth="1"/>
    <col min="11" max="11" width="6.8515625" style="24" bestFit="1" customWidth="1"/>
    <col min="12" max="12" width="9.421875" style="24" customWidth="1"/>
    <col min="13" max="13" width="6.8515625" style="24" bestFit="1" customWidth="1"/>
    <col min="14" max="14" width="10.28125" style="24" bestFit="1" customWidth="1"/>
    <col min="15" max="15" width="6.8515625" style="24" bestFit="1" customWidth="1"/>
    <col min="16" max="16" width="10.28125" style="24" bestFit="1" customWidth="1"/>
    <col min="17" max="17" width="6.8515625" style="24" bestFit="1" customWidth="1"/>
    <col min="18" max="18" width="8.57421875" style="24" customWidth="1"/>
    <col min="19" max="19" width="6.8515625" style="24" bestFit="1" customWidth="1"/>
    <col min="20" max="20" width="10.28125" style="24" bestFit="1" customWidth="1"/>
    <col min="21" max="22" width="6.8515625" style="24" bestFit="1" customWidth="1"/>
    <col min="23" max="16384" width="9.140625" style="24" customWidth="1"/>
  </cols>
  <sheetData>
    <row r="1" ht="18.75" customHeight="1">
      <c r="V1" s="25" t="s">
        <v>90</v>
      </c>
    </row>
    <row r="2" spans="1:22" ht="18.75" customHeight="1">
      <c r="A2" s="382" t="s">
        <v>123</v>
      </c>
      <c r="B2" s="382"/>
      <c r="C2" s="382"/>
      <c r="D2" s="382"/>
      <c r="E2" s="382"/>
      <c r="F2" s="382"/>
      <c r="G2" s="382"/>
      <c r="H2" s="382"/>
      <c r="I2" s="382"/>
      <c r="J2" s="382"/>
      <c r="K2" s="382"/>
      <c r="L2" s="382"/>
      <c r="M2" s="382"/>
      <c r="N2" s="382"/>
      <c r="O2" s="382"/>
      <c r="P2" s="382"/>
      <c r="Q2" s="382"/>
      <c r="R2" s="382"/>
      <c r="S2" s="382"/>
      <c r="T2" s="382"/>
      <c r="U2" s="382"/>
      <c r="V2" s="382"/>
    </row>
    <row r="3" spans="1:22" ht="15" customHeight="1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</row>
    <row r="4" spans="1:22" ht="15" customHeight="1">
      <c r="A4" s="383" t="s">
        <v>154</v>
      </c>
      <c r="B4" s="383"/>
      <c r="C4" s="383"/>
      <c r="D4" s="383"/>
      <c r="E4" s="383"/>
      <c r="F4" s="383"/>
      <c r="G4" s="383"/>
      <c r="H4" s="383"/>
      <c r="I4" s="383"/>
      <c r="J4" s="383"/>
      <c r="K4" s="383"/>
      <c r="L4" s="383"/>
      <c r="M4" s="383"/>
      <c r="N4" s="383"/>
      <c r="O4" s="383"/>
      <c r="P4" s="383"/>
      <c r="Q4" s="383"/>
      <c r="R4" s="383"/>
      <c r="S4" s="383"/>
      <c r="T4" s="383"/>
      <c r="U4" s="383"/>
      <c r="V4" s="383"/>
    </row>
    <row r="5" spans="1:22" ht="18" customHeight="1">
      <c r="A5" s="27" t="s">
        <v>37</v>
      </c>
      <c r="B5" s="1"/>
      <c r="C5" s="28"/>
      <c r="D5" s="28"/>
      <c r="E5" s="28"/>
      <c r="F5" s="28"/>
      <c r="G5" s="28"/>
      <c r="H5" s="28"/>
      <c r="I5" s="28"/>
      <c r="L5" s="29"/>
      <c r="V5" s="30"/>
    </row>
    <row r="6" spans="2:9" ht="18" customHeight="1">
      <c r="B6" s="31"/>
      <c r="C6" s="28"/>
      <c r="D6" s="28"/>
      <c r="E6" s="28"/>
      <c r="F6" s="28"/>
      <c r="G6" s="28"/>
      <c r="H6" s="28"/>
      <c r="I6" s="28"/>
    </row>
    <row r="7" spans="1:22" s="32" customFormat="1" ht="30.75" customHeight="1">
      <c r="A7" s="380" t="s">
        <v>76</v>
      </c>
      <c r="B7" s="380" t="s">
        <v>102</v>
      </c>
      <c r="C7" s="379" t="s">
        <v>77</v>
      </c>
      <c r="D7" s="379"/>
      <c r="E7" s="380" t="s">
        <v>78</v>
      </c>
      <c r="F7" s="380"/>
      <c r="G7" s="380"/>
      <c r="H7" s="380"/>
      <c r="I7" s="380"/>
      <c r="J7" s="380"/>
      <c r="K7" s="380"/>
      <c r="L7" s="380"/>
      <c r="M7" s="384" t="s">
        <v>92</v>
      </c>
      <c r="N7" s="384"/>
      <c r="O7" s="384"/>
      <c r="P7" s="384"/>
      <c r="Q7" s="384"/>
      <c r="R7" s="384"/>
      <c r="S7" s="384"/>
      <c r="T7" s="384"/>
      <c r="U7" s="384"/>
      <c r="V7" s="384"/>
    </row>
    <row r="8" spans="1:22" s="32" customFormat="1" ht="84.75" customHeight="1">
      <c r="A8" s="380"/>
      <c r="B8" s="380"/>
      <c r="C8" s="379" t="s">
        <v>81</v>
      </c>
      <c r="D8" s="379"/>
      <c r="E8" s="380" t="s">
        <v>82</v>
      </c>
      <c r="F8" s="380"/>
      <c r="G8" s="380" t="s">
        <v>83</v>
      </c>
      <c r="H8" s="380"/>
      <c r="I8" s="380" t="s">
        <v>84</v>
      </c>
      <c r="J8" s="380"/>
      <c r="K8" s="380" t="s">
        <v>85</v>
      </c>
      <c r="L8" s="380"/>
      <c r="M8" s="381" t="s">
        <v>93</v>
      </c>
      <c r="N8" s="381"/>
      <c r="O8" s="381" t="s">
        <v>94</v>
      </c>
      <c r="P8" s="381"/>
      <c r="Q8" s="381" t="s">
        <v>95</v>
      </c>
      <c r="R8" s="381"/>
      <c r="S8" s="381" t="s">
        <v>96</v>
      </c>
      <c r="T8" s="381"/>
      <c r="U8" s="381" t="s">
        <v>97</v>
      </c>
      <c r="V8" s="384"/>
    </row>
    <row r="9" spans="1:22" s="36" customFormat="1" ht="30.75" customHeight="1">
      <c r="A9" s="380"/>
      <c r="B9" s="380"/>
      <c r="C9" s="33" t="s">
        <v>86</v>
      </c>
      <c r="D9" s="33" t="s">
        <v>87</v>
      </c>
      <c r="E9" s="34" t="s">
        <v>86</v>
      </c>
      <c r="F9" s="34" t="s">
        <v>87</v>
      </c>
      <c r="G9" s="34" t="s">
        <v>86</v>
      </c>
      <c r="H9" s="34" t="s">
        <v>87</v>
      </c>
      <c r="I9" s="34" t="s">
        <v>86</v>
      </c>
      <c r="J9" s="34" t="s">
        <v>87</v>
      </c>
      <c r="K9" s="34" t="s">
        <v>86</v>
      </c>
      <c r="L9" s="34" t="s">
        <v>87</v>
      </c>
      <c r="M9" s="35" t="s">
        <v>86</v>
      </c>
      <c r="N9" s="35" t="s">
        <v>87</v>
      </c>
      <c r="O9" s="35" t="s">
        <v>86</v>
      </c>
      <c r="P9" s="35" t="s">
        <v>87</v>
      </c>
      <c r="Q9" s="35" t="s">
        <v>86</v>
      </c>
      <c r="R9" s="35" t="s">
        <v>87</v>
      </c>
      <c r="S9" s="35" t="s">
        <v>86</v>
      </c>
      <c r="T9" s="35" t="s">
        <v>87</v>
      </c>
      <c r="U9" s="35" t="s">
        <v>86</v>
      </c>
      <c r="V9" s="35" t="s">
        <v>86</v>
      </c>
    </row>
    <row r="10" spans="1:22" s="40" customFormat="1" ht="19.5" customHeight="1">
      <c r="A10" s="37">
        <v>1</v>
      </c>
      <c r="B10" s="37">
        <v>2</v>
      </c>
      <c r="C10" s="38">
        <v>3</v>
      </c>
      <c r="D10" s="38">
        <v>4</v>
      </c>
      <c r="E10" s="37">
        <v>5</v>
      </c>
      <c r="F10" s="37">
        <v>6</v>
      </c>
      <c r="G10" s="37">
        <v>7</v>
      </c>
      <c r="H10" s="37">
        <v>8</v>
      </c>
      <c r="I10" s="37">
        <v>9</v>
      </c>
      <c r="J10" s="37">
        <v>10</v>
      </c>
      <c r="K10" s="37">
        <v>11</v>
      </c>
      <c r="L10" s="37">
        <v>12</v>
      </c>
      <c r="M10" s="39">
        <v>13</v>
      </c>
      <c r="N10" s="39">
        <v>14</v>
      </c>
      <c r="O10" s="39">
        <v>15</v>
      </c>
      <c r="P10" s="39">
        <v>16</v>
      </c>
      <c r="Q10" s="39">
        <v>17</v>
      </c>
      <c r="R10" s="39">
        <v>18</v>
      </c>
      <c r="S10" s="39">
        <v>19</v>
      </c>
      <c r="T10" s="39">
        <v>20</v>
      </c>
      <c r="U10" s="39">
        <v>21</v>
      </c>
      <c r="V10" s="39">
        <v>22</v>
      </c>
    </row>
    <row r="11" spans="1:22" s="47" customFormat="1" ht="73.5" customHeight="1">
      <c r="A11" s="41"/>
      <c r="B11" s="42" t="s">
        <v>108</v>
      </c>
      <c r="C11" s="43">
        <v>146</v>
      </c>
      <c r="D11" s="43">
        <v>141</v>
      </c>
      <c r="E11" s="44">
        <v>13</v>
      </c>
      <c r="F11" s="45">
        <v>13</v>
      </c>
      <c r="G11" s="45">
        <v>59</v>
      </c>
      <c r="H11" s="45">
        <v>59</v>
      </c>
      <c r="I11" s="45">
        <v>13</v>
      </c>
      <c r="J11" s="45">
        <v>13</v>
      </c>
      <c r="K11" s="45">
        <v>13</v>
      </c>
      <c r="L11" s="45">
        <v>11</v>
      </c>
      <c r="M11" s="46">
        <v>5</v>
      </c>
      <c r="N11" s="46">
        <v>5</v>
      </c>
      <c r="O11" s="46">
        <v>2</v>
      </c>
      <c r="P11" s="46">
        <v>2</v>
      </c>
      <c r="Q11" s="46">
        <v>1</v>
      </c>
      <c r="R11" s="46">
        <v>1</v>
      </c>
      <c r="S11" s="46">
        <v>1</v>
      </c>
      <c r="T11" s="46">
        <v>1</v>
      </c>
      <c r="U11" s="46">
        <v>1</v>
      </c>
      <c r="V11" s="46">
        <v>1</v>
      </c>
    </row>
    <row r="12" spans="1:22" s="47" customFormat="1" ht="73.5" customHeight="1">
      <c r="A12" s="84"/>
      <c r="B12" s="85"/>
      <c r="C12" s="86"/>
      <c r="D12" s="86"/>
      <c r="E12" s="87"/>
      <c r="F12" s="88"/>
      <c r="G12" s="88"/>
      <c r="H12" s="88"/>
      <c r="I12" s="88"/>
      <c r="J12" s="88"/>
      <c r="K12" s="88"/>
      <c r="L12" s="88"/>
      <c r="M12" s="89"/>
      <c r="N12" s="89"/>
      <c r="O12" s="89"/>
      <c r="P12" s="89"/>
      <c r="Q12" s="377" t="s">
        <v>120</v>
      </c>
      <c r="R12" s="377"/>
      <c r="S12" s="377"/>
      <c r="T12" s="377"/>
      <c r="U12" s="377"/>
      <c r="V12" s="89"/>
    </row>
    <row r="13" spans="9:21" ht="21" customHeight="1">
      <c r="I13" s="376"/>
      <c r="J13" s="376"/>
      <c r="K13" s="376"/>
      <c r="Q13" s="378" t="s">
        <v>121</v>
      </c>
      <c r="R13" s="378"/>
      <c r="S13" s="378"/>
      <c r="T13" s="378"/>
      <c r="U13" s="378"/>
    </row>
    <row r="14" spans="17:21" ht="18.75" customHeight="1">
      <c r="Q14" s="375" t="s">
        <v>106</v>
      </c>
      <c r="R14" s="375"/>
      <c r="S14" s="375"/>
      <c r="T14" s="375"/>
      <c r="U14" s="375"/>
    </row>
    <row r="15" spans="17:21" ht="21" customHeight="1">
      <c r="Q15" s="374" t="s">
        <v>122</v>
      </c>
      <c r="R15" s="374"/>
      <c r="S15" s="374"/>
      <c r="T15" s="374"/>
      <c r="U15" s="374"/>
    </row>
    <row r="16" spans="17:21" ht="20.25" customHeight="1">
      <c r="Q16" s="375" t="s">
        <v>108</v>
      </c>
      <c r="R16" s="375"/>
      <c r="S16" s="375"/>
      <c r="T16" s="375"/>
      <c r="U16" s="375"/>
    </row>
    <row r="17" ht="12.75">
      <c r="R17" s="51"/>
    </row>
  </sheetData>
  <sheetProtection/>
  <mergeCells count="23">
    <mergeCell ref="A2:V2"/>
    <mergeCell ref="A4:V4"/>
    <mergeCell ref="M7:V7"/>
    <mergeCell ref="A7:A9"/>
    <mergeCell ref="B7:B9"/>
    <mergeCell ref="S8:T8"/>
    <mergeCell ref="E7:L7"/>
    <mergeCell ref="Q8:R8"/>
    <mergeCell ref="U8:V8"/>
    <mergeCell ref="C8:D8"/>
    <mergeCell ref="C7:D7"/>
    <mergeCell ref="G8:H8"/>
    <mergeCell ref="O8:P8"/>
    <mergeCell ref="M8:N8"/>
    <mergeCell ref="K8:L8"/>
    <mergeCell ref="I8:J8"/>
    <mergeCell ref="E8:F8"/>
    <mergeCell ref="Q15:U15"/>
    <mergeCell ref="Q16:U16"/>
    <mergeCell ref="I13:K13"/>
    <mergeCell ref="Q12:U12"/>
    <mergeCell ref="Q13:U13"/>
    <mergeCell ref="Q14:U14"/>
  </mergeCells>
  <printOptions horizontalCentered="1"/>
  <pageMargins left="0.5" right="0.5" top="0.5" bottom="0.5" header="0.5" footer="0.5"/>
  <pageSetup horizontalDpi="300" verticalDpi="300"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21"/>
  <sheetViews>
    <sheetView view="pageBreakPreview" zoomScale="70" zoomScaleNormal="70" zoomScaleSheetLayoutView="70" zoomScalePageLayoutView="0" workbookViewId="0" topLeftCell="A5">
      <selection activeCell="A1" sqref="A1:Z23"/>
    </sheetView>
  </sheetViews>
  <sheetFormatPr defaultColWidth="9.140625" defaultRowHeight="15"/>
  <cols>
    <col min="1" max="1" width="3.7109375" style="52" customWidth="1"/>
    <col min="2" max="2" width="11.28125" style="52" customWidth="1"/>
    <col min="3" max="4" width="7.421875" style="53" customWidth="1"/>
    <col min="5" max="26" width="6.7109375" style="53" customWidth="1"/>
    <col min="27" max="16384" width="9.140625" style="52" customWidth="1"/>
  </cols>
  <sheetData>
    <row r="1" spans="11:26" ht="12" customHeight="1">
      <c r="K1" s="393"/>
      <c r="L1" s="393"/>
      <c r="M1" s="54"/>
      <c r="N1" s="54"/>
      <c r="O1" s="54"/>
      <c r="P1" s="54"/>
      <c r="Q1" s="54"/>
      <c r="R1" s="54"/>
      <c r="S1" s="54"/>
      <c r="T1" s="54"/>
      <c r="U1" s="54"/>
      <c r="V1" s="54"/>
      <c r="X1" s="55"/>
      <c r="Y1" s="52"/>
      <c r="Z1" s="56" t="s">
        <v>91</v>
      </c>
    </row>
    <row r="2" spans="1:26" s="24" customFormat="1" ht="18.75" customHeight="1">
      <c r="A2" s="382" t="s">
        <v>123</v>
      </c>
      <c r="B2" s="382"/>
      <c r="C2" s="382"/>
      <c r="D2" s="382"/>
      <c r="E2" s="382"/>
      <c r="F2" s="382"/>
      <c r="G2" s="382"/>
      <c r="H2" s="382"/>
      <c r="I2" s="382"/>
      <c r="J2" s="382"/>
      <c r="K2" s="382"/>
      <c r="L2" s="382"/>
      <c r="M2" s="382"/>
      <c r="N2" s="382"/>
      <c r="O2" s="382"/>
      <c r="P2" s="382"/>
      <c r="Q2" s="382"/>
      <c r="R2" s="382"/>
      <c r="S2" s="382"/>
      <c r="T2" s="382"/>
      <c r="U2" s="382"/>
      <c r="V2" s="382"/>
      <c r="W2" s="382"/>
      <c r="X2" s="382"/>
      <c r="Y2" s="382"/>
      <c r="Z2" s="382"/>
    </row>
    <row r="3" spans="1:26" s="24" customFormat="1" ht="6.75" customHeight="1">
      <c r="A3" s="26"/>
      <c r="B3" s="26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8"/>
      <c r="X3" s="58"/>
      <c r="Y3" s="58"/>
      <c r="Z3" s="58"/>
    </row>
    <row r="4" spans="1:26" s="24" customFormat="1" ht="21" customHeight="1">
      <c r="A4" s="383" t="s">
        <v>155</v>
      </c>
      <c r="B4" s="383"/>
      <c r="C4" s="383"/>
      <c r="D4" s="383"/>
      <c r="E4" s="383"/>
      <c r="F4" s="383"/>
      <c r="G4" s="383"/>
      <c r="H4" s="383"/>
      <c r="I4" s="383"/>
      <c r="J4" s="383"/>
      <c r="K4" s="383"/>
      <c r="L4" s="383"/>
      <c r="M4" s="383"/>
      <c r="N4" s="383"/>
      <c r="O4" s="383"/>
      <c r="P4" s="383"/>
      <c r="Q4" s="383"/>
      <c r="R4" s="383"/>
      <c r="S4" s="383"/>
      <c r="T4" s="383"/>
      <c r="U4" s="383"/>
      <c r="V4" s="383"/>
      <c r="W4" s="383"/>
      <c r="X4" s="383"/>
      <c r="Y4" s="383"/>
      <c r="Z4" s="383"/>
    </row>
    <row r="5" spans="1:26" ht="18" customHeight="1">
      <c r="A5" s="27" t="s">
        <v>37</v>
      </c>
      <c r="B5" s="59"/>
      <c r="C5" s="60"/>
      <c r="D5" s="60"/>
      <c r="E5" s="60"/>
      <c r="F5" s="60"/>
      <c r="G5" s="60"/>
      <c r="H5" s="60"/>
      <c r="I5" s="60"/>
      <c r="X5" s="399"/>
      <c r="Y5" s="399"/>
      <c r="Z5" s="399"/>
    </row>
    <row r="6" spans="1:26" ht="18" customHeight="1">
      <c r="A6" s="62"/>
      <c r="B6" s="62"/>
      <c r="C6" s="60"/>
      <c r="D6" s="60"/>
      <c r="E6" s="60"/>
      <c r="F6" s="60"/>
      <c r="G6" s="60"/>
      <c r="H6" s="60"/>
      <c r="I6" s="60"/>
      <c r="X6" s="61"/>
      <c r="Y6" s="61"/>
      <c r="Z6" s="61"/>
    </row>
    <row r="7" spans="1:26" s="36" customFormat="1" ht="30.75" customHeight="1">
      <c r="A7" s="385" t="s">
        <v>76</v>
      </c>
      <c r="B7" s="396" t="s">
        <v>102</v>
      </c>
      <c r="C7" s="400" t="s">
        <v>77</v>
      </c>
      <c r="D7" s="401"/>
      <c r="E7" s="392" t="s">
        <v>78</v>
      </c>
      <c r="F7" s="392"/>
      <c r="G7" s="392"/>
      <c r="H7" s="392"/>
      <c r="I7" s="392"/>
      <c r="J7" s="392"/>
      <c r="K7" s="392"/>
      <c r="L7" s="392"/>
      <c r="M7" s="402" t="s">
        <v>92</v>
      </c>
      <c r="N7" s="403"/>
      <c r="O7" s="403"/>
      <c r="P7" s="403"/>
      <c r="Q7" s="403"/>
      <c r="R7" s="403"/>
      <c r="S7" s="403"/>
      <c r="T7" s="403"/>
      <c r="U7" s="403"/>
      <c r="V7" s="403"/>
      <c r="W7" s="395" t="s">
        <v>79</v>
      </c>
      <c r="X7" s="395"/>
      <c r="Y7" s="395" t="s">
        <v>80</v>
      </c>
      <c r="Z7" s="395"/>
    </row>
    <row r="8" spans="1:26" s="36" customFormat="1" ht="47.25" customHeight="1">
      <c r="A8" s="386"/>
      <c r="B8" s="397"/>
      <c r="C8" s="390" t="s">
        <v>81</v>
      </c>
      <c r="D8" s="391"/>
      <c r="E8" s="394" t="s">
        <v>82</v>
      </c>
      <c r="F8" s="394"/>
      <c r="G8" s="394" t="s">
        <v>83</v>
      </c>
      <c r="H8" s="394"/>
      <c r="I8" s="394" t="s">
        <v>84</v>
      </c>
      <c r="J8" s="394"/>
      <c r="K8" s="394" t="s">
        <v>85</v>
      </c>
      <c r="L8" s="394"/>
      <c r="M8" s="388" t="s">
        <v>93</v>
      </c>
      <c r="N8" s="388"/>
      <c r="O8" s="388" t="s">
        <v>94</v>
      </c>
      <c r="P8" s="388"/>
      <c r="Q8" s="388" t="s">
        <v>95</v>
      </c>
      <c r="R8" s="388"/>
      <c r="S8" s="388" t="s">
        <v>96</v>
      </c>
      <c r="T8" s="388"/>
      <c r="U8" s="388" t="s">
        <v>97</v>
      </c>
      <c r="V8" s="389"/>
      <c r="W8" s="395"/>
      <c r="X8" s="395"/>
      <c r="Y8" s="395"/>
      <c r="Z8" s="395"/>
    </row>
    <row r="9" spans="1:26" s="36" customFormat="1" ht="60.75" customHeight="1">
      <c r="A9" s="387"/>
      <c r="B9" s="398"/>
      <c r="C9" s="63" t="s">
        <v>88</v>
      </c>
      <c r="D9" s="63" t="s">
        <v>89</v>
      </c>
      <c r="E9" s="64" t="s">
        <v>88</v>
      </c>
      <c r="F9" s="64" t="s">
        <v>89</v>
      </c>
      <c r="G9" s="64" t="s">
        <v>88</v>
      </c>
      <c r="H9" s="64" t="s">
        <v>89</v>
      </c>
      <c r="I9" s="64" t="s">
        <v>88</v>
      </c>
      <c r="J9" s="64" t="s">
        <v>89</v>
      </c>
      <c r="K9" s="64" t="s">
        <v>88</v>
      </c>
      <c r="L9" s="64" t="s">
        <v>89</v>
      </c>
      <c r="M9" s="35" t="s">
        <v>88</v>
      </c>
      <c r="N9" s="35" t="s">
        <v>89</v>
      </c>
      <c r="O9" s="35" t="s">
        <v>88</v>
      </c>
      <c r="P9" s="35" t="s">
        <v>89</v>
      </c>
      <c r="Q9" s="35" t="s">
        <v>88</v>
      </c>
      <c r="R9" s="35" t="s">
        <v>89</v>
      </c>
      <c r="S9" s="35" t="s">
        <v>88</v>
      </c>
      <c r="T9" s="35" t="s">
        <v>89</v>
      </c>
      <c r="U9" s="35" t="s">
        <v>88</v>
      </c>
      <c r="V9" s="35" t="s">
        <v>89</v>
      </c>
      <c r="W9" s="34" t="s">
        <v>88</v>
      </c>
      <c r="X9" s="34" t="s">
        <v>89</v>
      </c>
      <c r="Y9" s="34" t="s">
        <v>88</v>
      </c>
      <c r="Z9" s="34" t="s">
        <v>89</v>
      </c>
    </row>
    <row r="10" spans="1:26" s="66" customFormat="1" ht="19.5" customHeight="1">
      <c r="A10" s="37">
        <v>1</v>
      </c>
      <c r="B10" s="37">
        <v>2</v>
      </c>
      <c r="C10" s="37">
        <v>3</v>
      </c>
      <c r="D10" s="37">
        <v>4</v>
      </c>
      <c r="E10" s="65">
        <v>5</v>
      </c>
      <c r="F10" s="65">
        <v>6</v>
      </c>
      <c r="G10" s="65">
        <v>7</v>
      </c>
      <c r="H10" s="65">
        <v>8</v>
      </c>
      <c r="I10" s="65">
        <v>9</v>
      </c>
      <c r="J10" s="65">
        <v>10</v>
      </c>
      <c r="K10" s="65">
        <v>11</v>
      </c>
      <c r="L10" s="65">
        <v>12</v>
      </c>
      <c r="M10" s="65">
        <v>13</v>
      </c>
      <c r="N10" s="65">
        <v>14</v>
      </c>
      <c r="O10" s="65">
        <v>15</v>
      </c>
      <c r="P10" s="65">
        <v>16</v>
      </c>
      <c r="Q10" s="65">
        <v>17</v>
      </c>
      <c r="R10" s="65">
        <v>18</v>
      </c>
      <c r="S10" s="65">
        <v>19</v>
      </c>
      <c r="T10" s="65">
        <v>20</v>
      </c>
      <c r="U10" s="65">
        <v>21</v>
      </c>
      <c r="V10" s="65">
        <v>22</v>
      </c>
      <c r="W10" s="65">
        <v>23</v>
      </c>
      <c r="X10" s="65">
        <v>24</v>
      </c>
      <c r="Y10" s="65">
        <v>25</v>
      </c>
      <c r="Z10" s="65">
        <v>26</v>
      </c>
    </row>
    <row r="11" spans="1:26" s="71" customFormat="1" ht="82.5" customHeight="1">
      <c r="A11" s="67"/>
      <c r="B11" s="90" t="s">
        <v>108</v>
      </c>
      <c r="C11" s="68">
        <v>141</v>
      </c>
      <c r="D11" s="68">
        <v>141</v>
      </c>
      <c r="E11" s="69">
        <v>13</v>
      </c>
      <c r="F11" s="69">
        <v>13</v>
      </c>
      <c r="G11" s="69">
        <v>59</v>
      </c>
      <c r="H11" s="69">
        <v>59</v>
      </c>
      <c r="I11" s="69">
        <v>13</v>
      </c>
      <c r="J11" s="69">
        <v>13</v>
      </c>
      <c r="K11" s="69">
        <v>13</v>
      </c>
      <c r="L11" s="69">
        <v>13</v>
      </c>
      <c r="M11" s="70">
        <v>5</v>
      </c>
      <c r="N11" s="70">
        <v>5</v>
      </c>
      <c r="O11" s="70">
        <v>2</v>
      </c>
      <c r="P11" s="70">
        <v>2</v>
      </c>
      <c r="Q11" s="70">
        <v>1</v>
      </c>
      <c r="R11" s="70">
        <v>1</v>
      </c>
      <c r="S11" s="70">
        <v>1</v>
      </c>
      <c r="T11" s="70">
        <v>1</v>
      </c>
      <c r="U11" s="70">
        <v>1</v>
      </c>
      <c r="V11" s="70">
        <v>1</v>
      </c>
      <c r="W11" s="70">
        <v>2406</v>
      </c>
      <c r="X11" s="70">
        <v>2406</v>
      </c>
      <c r="Y11" s="70">
        <v>3085</v>
      </c>
      <c r="Z11" s="70">
        <v>3085</v>
      </c>
    </row>
    <row r="12" spans="12:24" ht="15"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</row>
    <row r="13" spans="12:24" ht="15"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</row>
    <row r="14" spans="12:24" ht="15"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</row>
    <row r="15" spans="12:24" ht="15"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</row>
    <row r="16" spans="22:24" ht="15">
      <c r="V16" s="83"/>
      <c r="X16" s="74"/>
    </row>
    <row r="17" spans="13:22" ht="24.75" customHeight="1">
      <c r="M17" s="75"/>
      <c r="N17" s="75"/>
      <c r="O17" s="75"/>
      <c r="P17" s="75"/>
      <c r="Q17" s="75"/>
      <c r="R17" s="75"/>
      <c r="S17" s="75"/>
      <c r="T17" s="75"/>
      <c r="V17" s="48" t="s">
        <v>120</v>
      </c>
    </row>
    <row r="18" ht="16.5">
      <c r="V18" s="49" t="s">
        <v>121</v>
      </c>
    </row>
    <row r="19" ht="21" customHeight="1">
      <c r="V19" s="49" t="s">
        <v>106</v>
      </c>
    </row>
    <row r="20" ht="24.75" customHeight="1">
      <c r="V20" s="50" t="s">
        <v>122</v>
      </c>
    </row>
    <row r="21" ht="20.25" customHeight="1">
      <c r="V21" s="49" t="s">
        <v>108</v>
      </c>
    </row>
  </sheetData>
  <sheetProtection/>
  <mergeCells count="21">
    <mergeCell ref="G8:H8"/>
    <mergeCell ref="K1:L1"/>
    <mergeCell ref="K8:L8"/>
    <mergeCell ref="A2:Z2"/>
    <mergeCell ref="W7:X8"/>
    <mergeCell ref="A4:Z4"/>
    <mergeCell ref="M8:N8"/>
    <mergeCell ref="B7:B9"/>
    <mergeCell ref="I8:J8"/>
    <mergeCell ref="X5:Z5"/>
    <mergeCell ref="Y7:Z8"/>
    <mergeCell ref="A7:A9"/>
    <mergeCell ref="U8:V8"/>
    <mergeCell ref="O8:P8"/>
    <mergeCell ref="C8:D8"/>
    <mergeCell ref="E7:L7"/>
    <mergeCell ref="S8:T8"/>
    <mergeCell ref="C7:D7"/>
    <mergeCell ref="Q8:R8"/>
    <mergeCell ref="M7:V7"/>
    <mergeCell ref="E8:F8"/>
  </mergeCells>
  <conditionalFormatting sqref="V16">
    <cfRule type="cellIs" priority="1" dxfId="7" operator="lessThan" stopIfTrue="1">
      <formula>0</formula>
    </cfRule>
  </conditionalFormatting>
  <printOptions horizontalCentered="1"/>
  <pageMargins left="0.5" right="0.25" top="0.75" bottom="0.75" header="0.5" footer="0.5"/>
  <pageSetup horizontalDpi="300" verticalDpi="300" orientation="landscape" paperSize="9" scale="6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R24"/>
  <sheetViews>
    <sheetView zoomScalePageLayoutView="0" workbookViewId="0" topLeftCell="A5">
      <selection activeCell="I13" sqref="I13"/>
    </sheetView>
  </sheetViews>
  <sheetFormatPr defaultColWidth="9.140625" defaultRowHeight="15"/>
  <cols>
    <col min="1" max="1" width="4.28125" style="195" customWidth="1"/>
    <col min="2" max="2" width="17.140625" style="195" customWidth="1"/>
    <col min="3" max="3" width="9.57421875" style="196" bestFit="1" customWidth="1"/>
    <col min="4" max="4" width="8.421875" style="196" customWidth="1"/>
    <col min="5" max="5" width="16.00390625" style="196" customWidth="1"/>
    <col min="6" max="6" width="10.7109375" style="196" bestFit="1" customWidth="1"/>
    <col min="7" max="7" width="9.140625" style="196" bestFit="1" customWidth="1"/>
    <col min="8" max="8" width="20.28125" style="196" bestFit="1" customWidth="1"/>
    <col min="9" max="11" width="13.8515625" style="196" customWidth="1"/>
    <col min="12" max="12" width="9.8515625" style="228" customWidth="1"/>
    <col min="13" max="13" width="11.421875" style="192" customWidth="1"/>
    <col min="14" max="14" width="10.57421875" style="192" customWidth="1"/>
    <col min="15" max="15" width="12.57421875" style="193" customWidth="1"/>
    <col min="16" max="43" width="9.140625" style="194" customWidth="1"/>
    <col min="44" max="16384" width="9.140625" style="195" customWidth="1"/>
  </cols>
  <sheetData>
    <row r="1" spans="1:12" ht="27.75" customHeight="1">
      <c r="A1" s="407" t="s">
        <v>133</v>
      </c>
      <c r="B1" s="407"/>
      <c r="C1" s="407"/>
      <c r="D1" s="407"/>
      <c r="E1" s="407"/>
      <c r="F1" s="407"/>
      <c r="G1" s="407"/>
      <c r="H1" s="407"/>
      <c r="I1" s="190"/>
      <c r="J1" s="190"/>
      <c r="K1" s="190"/>
      <c r="L1" s="191"/>
    </row>
    <row r="2" spans="5:12" ht="15.75">
      <c r="E2" s="408" t="s">
        <v>156</v>
      </c>
      <c r="F2" s="409"/>
      <c r="G2" s="409"/>
      <c r="H2" s="409"/>
      <c r="I2" s="197"/>
      <c r="J2" s="197"/>
      <c r="K2" s="197"/>
      <c r="L2" s="197"/>
    </row>
    <row r="3" spans="1:12" ht="63" customHeight="1">
      <c r="A3" s="405" t="s">
        <v>0</v>
      </c>
      <c r="B3" s="405" t="s">
        <v>126</v>
      </c>
      <c r="C3" s="406" t="s">
        <v>127</v>
      </c>
      <c r="D3" s="406"/>
      <c r="E3" s="406" t="s">
        <v>128</v>
      </c>
      <c r="F3" s="406" t="s">
        <v>129</v>
      </c>
      <c r="G3" s="406"/>
      <c r="H3" s="406" t="s">
        <v>130</v>
      </c>
      <c r="I3" s="198"/>
      <c r="J3" s="198"/>
      <c r="K3" s="198"/>
      <c r="L3" s="198"/>
    </row>
    <row r="4" spans="1:15" ht="79.5" customHeight="1">
      <c r="A4" s="405"/>
      <c r="B4" s="405"/>
      <c r="C4" s="199" t="s">
        <v>131</v>
      </c>
      <c r="D4" s="199" t="s">
        <v>132</v>
      </c>
      <c r="E4" s="406"/>
      <c r="F4" s="199" t="s">
        <v>131</v>
      </c>
      <c r="G4" s="199" t="s">
        <v>132</v>
      </c>
      <c r="H4" s="406"/>
      <c r="I4" s="198"/>
      <c r="J4" s="198"/>
      <c r="K4" s="198"/>
      <c r="L4" s="198"/>
      <c r="O4" s="200">
        <v>0</v>
      </c>
    </row>
    <row r="5" spans="1:43" s="204" customFormat="1" ht="15">
      <c r="A5" s="201">
        <v>1</v>
      </c>
      <c r="B5" s="201">
        <v>2</v>
      </c>
      <c r="C5" s="201">
        <v>5</v>
      </c>
      <c r="D5" s="201">
        <v>6</v>
      </c>
      <c r="E5" s="201">
        <v>7</v>
      </c>
      <c r="F5" s="201">
        <v>8</v>
      </c>
      <c r="G5" s="201">
        <v>9</v>
      </c>
      <c r="H5" s="201">
        <v>10</v>
      </c>
      <c r="I5" s="202"/>
      <c r="J5" s="202"/>
      <c r="K5" s="202"/>
      <c r="L5" s="202"/>
      <c r="M5" s="203"/>
      <c r="N5" s="204" t="s">
        <v>140</v>
      </c>
      <c r="O5" s="205"/>
      <c r="P5" s="206"/>
      <c r="Q5" s="206"/>
      <c r="R5" s="206"/>
      <c r="S5" s="206"/>
      <c r="T5" s="206"/>
      <c r="U5" s="206"/>
      <c r="V5" s="206"/>
      <c r="W5" s="206"/>
      <c r="X5" s="206"/>
      <c r="Y5" s="206"/>
      <c r="Z5" s="206"/>
      <c r="AA5" s="206"/>
      <c r="AB5" s="206"/>
      <c r="AC5" s="206"/>
      <c r="AD5" s="206"/>
      <c r="AE5" s="206"/>
      <c r="AF5" s="206"/>
      <c r="AG5" s="206"/>
      <c r="AH5" s="206"/>
      <c r="AI5" s="206"/>
      <c r="AJ5" s="206"/>
      <c r="AK5" s="206"/>
      <c r="AL5" s="206"/>
      <c r="AM5" s="206"/>
      <c r="AN5" s="206"/>
      <c r="AO5" s="206"/>
      <c r="AP5" s="206"/>
      <c r="AQ5" s="206"/>
    </row>
    <row r="6" spans="1:44" s="216" customFormat="1" ht="18.75">
      <c r="A6" s="207">
        <v>1</v>
      </c>
      <c r="B6" s="208" t="s">
        <v>22</v>
      </c>
      <c r="C6" s="280">
        <v>5902</v>
      </c>
      <c r="D6" s="280">
        <v>0</v>
      </c>
      <c r="E6" s="281">
        <v>41.060520000000004</v>
      </c>
      <c r="F6" s="282">
        <v>39269</v>
      </c>
      <c r="G6" s="282">
        <v>320</v>
      </c>
      <c r="H6" s="281">
        <v>376.58746</v>
      </c>
      <c r="I6" s="209"/>
      <c r="J6" s="209"/>
      <c r="K6" s="209"/>
      <c r="L6" s="210"/>
      <c r="M6" s="211">
        <f aca="true" t="shared" si="0" ref="M6:M20">E6+H6</f>
        <v>417.64798</v>
      </c>
      <c r="N6" s="212">
        <f>'Part-II'!K10</f>
        <v>417.64798</v>
      </c>
      <c r="O6" s="213">
        <f>M6-N6</f>
        <v>0</v>
      </c>
      <c r="P6" s="214"/>
      <c r="Q6" s="214"/>
      <c r="R6" s="214"/>
      <c r="S6" s="214"/>
      <c r="T6" s="214"/>
      <c r="U6" s="214"/>
      <c r="V6" s="214"/>
      <c r="W6" s="214"/>
      <c r="X6" s="214"/>
      <c r="Y6" s="214"/>
      <c r="Z6" s="214"/>
      <c r="AA6" s="214"/>
      <c r="AB6" s="214"/>
      <c r="AC6" s="214"/>
      <c r="AD6" s="214"/>
      <c r="AE6" s="214"/>
      <c r="AF6" s="214"/>
      <c r="AG6" s="214"/>
      <c r="AH6" s="214"/>
      <c r="AI6" s="214"/>
      <c r="AJ6" s="214"/>
      <c r="AK6" s="214"/>
      <c r="AL6" s="214"/>
      <c r="AM6" s="214"/>
      <c r="AN6" s="214"/>
      <c r="AO6" s="214"/>
      <c r="AP6" s="214"/>
      <c r="AQ6" s="214"/>
      <c r="AR6" s="215"/>
    </row>
    <row r="7" spans="1:43" s="218" customFormat="1" ht="15.75" customHeight="1">
      <c r="A7" s="207">
        <v>2</v>
      </c>
      <c r="B7" s="208" t="s">
        <v>23</v>
      </c>
      <c r="C7" s="282">
        <v>7895</v>
      </c>
      <c r="D7" s="282">
        <v>36</v>
      </c>
      <c r="E7" s="283">
        <v>82.17988</v>
      </c>
      <c r="F7" s="282">
        <v>26404</v>
      </c>
      <c r="G7" s="282">
        <v>45</v>
      </c>
      <c r="H7" s="283">
        <v>589.55406</v>
      </c>
      <c r="I7" s="217"/>
      <c r="J7" s="217"/>
      <c r="K7" s="217"/>
      <c r="L7" s="210"/>
      <c r="M7" s="211">
        <f t="shared" si="0"/>
        <v>671.7339400000001</v>
      </c>
      <c r="N7" s="212">
        <f>'Part-II'!K11</f>
        <v>671.73394</v>
      </c>
      <c r="O7" s="213">
        <f aca="true" t="shared" si="1" ref="O7:O20">M7-N7</f>
        <v>0</v>
      </c>
      <c r="P7" s="214"/>
      <c r="Q7" s="214"/>
      <c r="R7" s="214"/>
      <c r="S7" s="214"/>
      <c r="T7" s="214"/>
      <c r="U7" s="214"/>
      <c r="V7" s="214"/>
      <c r="W7" s="214"/>
      <c r="X7" s="214"/>
      <c r="Y7" s="214"/>
      <c r="Z7" s="214"/>
      <c r="AA7" s="214"/>
      <c r="AB7" s="214"/>
      <c r="AC7" s="214"/>
      <c r="AD7" s="214"/>
      <c r="AE7" s="214"/>
      <c r="AF7" s="214"/>
      <c r="AG7" s="214"/>
      <c r="AH7" s="214"/>
      <c r="AI7" s="214"/>
      <c r="AJ7" s="214"/>
      <c r="AK7" s="214"/>
      <c r="AL7" s="214"/>
      <c r="AM7" s="214"/>
      <c r="AN7" s="214"/>
      <c r="AO7" s="214"/>
      <c r="AP7" s="214"/>
      <c r="AQ7" s="214"/>
    </row>
    <row r="8" spans="1:43" s="218" customFormat="1" ht="18.75">
      <c r="A8" s="207">
        <v>3</v>
      </c>
      <c r="B8" s="208" t="s">
        <v>24</v>
      </c>
      <c r="C8" s="280">
        <v>1050</v>
      </c>
      <c r="D8" s="280">
        <v>910</v>
      </c>
      <c r="E8" s="284">
        <v>589.23</v>
      </c>
      <c r="F8" s="280">
        <v>8801</v>
      </c>
      <c r="G8" s="280">
        <v>3959</v>
      </c>
      <c r="H8" s="281">
        <v>582.51</v>
      </c>
      <c r="I8" s="209"/>
      <c r="J8" s="209"/>
      <c r="K8" s="209"/>
      <c r="L8" s="210"/>
      <c r="M8" s="211">
        <f t="shared" si="0"/>
        <v>1171.74</v>
      </c>
      <c r="N8" s="212">
        <f>'Part-II'!K12</f>
        <v>1171.74143</v>
      </c>
      <c r="O8" s="213">
        <f t="shared" si="1"/>
        <v>-0.0014300000000275759</v>
      </c>
      <c r="P8" s="214"/>
      <c r="Q8" s="214"/>
      <c r="R8" s="214"/>
      <c r="S8" s="214"/>
      <c r="T8" s="214"/>
      <c r="U8" s="214"/>
      <c r="V8" s="214"/>
      <c r="W8" s="214"/>
      <c r="X8" s="214"/>
      <c r="Y8" s="214"/>
      <c r="Z8" s="214"/>
      <c r="AA8" s="214"/>
      <c r="AB8" s="214"/>
      <c r="AC8" s="214"/>
      <c r="AD8" s="214"/>
      <c r="AE8" s="214"/>
      <c r="AF8" s="214"/>
      <c r="AG8" s="214"/>
      <c r="AH8" s="214"/>
      <c r="AI8" s="214"/>
      <c r="AJ8" s="214"/>
      <c r="AK8" s="214"/>
      <c r="AL8" s="214"/>
      <c r="AM8" s="214"/>
      <c r="AN8" s="214"/>
      <c r="AO8" s="214"/>
      <c r="AP8" s="214"/>
      <c r="AQ8" s="214"/>
    </row>
    <row r="9" spans="1:44" s="216" customFormat="1" ht="18.75">
      <c r="A9" s="207">
        <v>4</v>
      </c>
      <c r="B9" s="208" t="s">
        <v>25</v>
      </c>
      <c r="C9" s="282">
        <v>22510</v>
      </c>
      <c r="D9" s="282">
        <v>92</v>
      </c>
      <c r="E9" s="283">
        <v>560.0295799999999</v>
      </c>
      <c r="F9" s="282">
        <v>33684</v>
      </c>
      <c r="G9" s="282">
        <v>579</v>
      </c>
      <c r="H9" s="283">
        <v>861.24885</v>
      </c>
      <c r="I9" s="217"/>
      <c r="J9" s="217"/>
      <c r="K9" s="217"/>
      <c r="L9" s="210"/>
      <c r="M9" s="211">
        <f t="shared" si="0"/>
        <v>1421.2784299999998</v>
      </c>
      <c r="N9" s="213">
        <f>'Part-II'!K13</f>
        <v>1421.27843</v>
      </c>
      <c r="O9" s="213">
        <f t="shared" si="1"/>
        <v>0</v>
      </c>
      <c r="P9" s="214"/>
      <c r="Q9" s="214"/>
      <c r="R9" s="214"/>
      <c r="S9" s="214"/>
      <c r="T9" s="214"/>
      <c r="U9" s="214"/>
      <c r="V9" s="214"/>
      <c r="W9" s="214"/>
      <c r="X9" s="214"/>
      <c r="Y9" s="214"/>
      <c r="Z9" s="214"/>
      <c r="AA9" s="214"/>
      <c r="AB9" s="214"/>
      <c r="AC9" s="214"/>
      <c r="AD9" s="214"/>
      <c r="AE9" s="214"/>
      <c r="AF9" s="214"/>
      <c r="AG9" s="214"/>
      <c r="AH9" s="214"/>
      <c r="AI9" s="214"/>
      <c r="AJ9" s="214"/>
      <c r="AK9" s="214"/>
      <c r="AL9" s="214"/>
      <c r="AM9" s="214"/>
      <c r="AN9" s="214"/>
      <c r="AO9" s="214"/>
      <c r="AP9" s="214"/>
      <c r="AQ9" s="214"/>
      <c r="AR9" s="215"/>
    </row>
    <row r="10" spans="1:43" s="218" customFormat="1" ht="18.75">
      <c r="A10" s="207">
        <v>5</v>
      </c>
      <c r="B10" s="208" t="s">
        <v>26</v>
      </c>
      <c r="C10" s="280">
        <v>19315</v>
      </c>
      <c r="D10" s="280">
        <v>345</v>
      </c>
      <c r="E10" s="309">
        <v>358.91553999999996</v>
      </c>
      <c r="F10" s="280">
        <v>36815</v>
      </c>
      <c r="G10" s="280">
        <v>3086</v>
      </c>
      <c r="H10" s="283">
        <v>705.3511</v>
      </c>
      <c r="I10" s="219"/>
      <c r="J10" s="219"/>
      <c r="K10" s="219"/>
      <c r="L10" s="210"/>
      <c r="M10" s="211">
        <f t="shared" si="0"/>
        <v>1064.2666399999998</v>
      </c>
      <c r="N10" s="213">
        <f>'Part-II'!K14</f>
        <v>1064.26664</v>
      </c>
      <c r="O10" s="213">
        <f t="shared" si="1"/>
        <v>0</v>
      </c>
      <c r="P10" s="214"/>
      <c r="Q10" s="214"/>
      <c r="R10" s="214"/>
      <c r="S10" s="214"/>
      <c r="T10" s="214"/>
      <c r="U10" s="214"/>
      <c r="V10" s="214"/>
      <c r="W10" s="214"/>
      <c r="X10" s="214"/>
      <c r="Y10" s="214"/>
      <c r="Z10" s="214"/>
      <c r="AA10" s="214"/>
      <c r="AB10" s="214"/>
      <c r="AC10" s="214"/>
      <c r="AD10" s="214"/>
      <c r="AE10" s="214"/>
      <c r="AF10" s="214"/>
      <c r="AG10" s="214"/>
      <c r="AH10" s="214"/>
      <c r="AI10" s="214"/>
      <c r="AJ10" s="214"/>
      <c r="AK10" s="214"/>
      <c r="AL10" s="214"/>
      <c r="AM10" s="214"/>
      <c r="AN10" s="214"/>
      <c r="AO10" s="214"/>
      <c r="AP10" s="214"/>
      <c r="AQ10" s="214"/>
    </row>
    <row r="11" spans="1:43" s="218" customFormat="1" ht="18.75">
      <c r="A11" s="207">
        <v>6</v>
      </c>
      <c r="B11" s="208" t="s">
        <v>27</v>
      </c>
      <c r="C11" s="282">
        <v>4791</v>
      </c>
      <c r="D11" s="282">
        <v>1607</v>
      </c>
      <c r="E11" s="283">
        <v>148.96087000000003</v>
      </c>
      <c r="F11" s="282">
        <v>30546</v>
      </c>
      <c r="G11" s="282">
        <v>5853</v>
      </c>
      <c r="H11" s="283">
        <f>635.48231+3.76</f>
        <v>639.24231</v>
      </c>
      <c r="I11" s="217"/>
      <c r="J11" s="217"/>
      <c r="K11" s="217"/>
      <c r="L11" s="210"/>
      <c r="M11" s="211">
        <f t="shared" si="0"/>
        <v>788.20318</v>
      </c>
      <c r="N11" s="213">
        <f>'Part-II'!K15</f>
        <v>788.2077</v>
      </c>
      <c r="O11" s="213">
        <f t="shared" si="1"/>
        <v>-0.004520000000070468</v>
      </c>
      <c r="P11" s="214"/>
      <c r="Q11" s="214"/>
      <c r="R11" s="214"/>
      <c r="S11" s="214"/>
      <c r="T11" s="214"/>
      <c r="U11" s="214"/>
      <c r="V11" s="214"/>
      <c r="W11" s="214"/>
      <c r="X11" s="214"/>
      <c r="Y11" s="214"/>
      <c r="Z11" s="214"/>
      <c r="AA11" s="214"/>
      <c r="AB11" s="214"/>
      <c r="AC11" s="214"/>
      <c r="AD11" s="214"/>
      <c r="AE11" s="214"/>
      <c r="AF11" s="214"/>
      <c r="AG11" s="214"/>
      <c r="AH11" s="214"/>
      <c r="AI11" s="214"/>
      <c r="AJ11" s="214"/>
      <c r="AK11" s="214"/>
      <c r="AL11" s="214"/>
      <c r="AM11" s="214"/>
      <c r="AN11" s="214"/>
      <c r="AO11" s="214"/>
      <c r="AP11" s="214"/>
      <c r="AQ11" s="214"/>
    </row>
    <row r="12" spans="1:43" s="218" customFormat="1" ht="18.75">
      <c r="A12" s="207">
        <v>7</v>
      </c>
      <c r="B12" s="208" t="s">
        <v>125</v>
      </c>
      <c r="C12" s="310">
        <v>4563</v>
      </c>
      <c r="D12" s="310">
        <v>53</v>
      </c>
      <c r="E12" s="311">
        <v>45.81906</v>
      </c>
      <c r="F12" s="310">
        <v>36633</v>
      </c>
      <c r="G12" s="310">
        <v>4300</v>
      </c>
      <c r="H12" s="311">
        <v>508.79608</v>
      </c>
      <c r="I12" s="220"/>
      <c r="J12" s="220"/>
      <c r="K12" s="220"/>
      <c r="L12" s="210"/>
      <c r="M12" s="211">
        <f t="shared" si="0"/>
        <v>554.61514</v>
      </c>
      <c r="N12" s="213">
        <f>'Part-II'!K16</f>
        <v>554.61514</v>
      </c>
      <c r="O12" s="213">
        <f t="shared" si="1"/>
        <v>0</v>
      </c>
      <c r="P12" s="214"/>
      <c r="Q12" s="214"/>
      <c r="R12" s="214"/>
      <c r="S12" s="214"/>
      <c r="T12" s="214"/>
      <c r="U12" s="214"/>
      <c r="V12" s="214"/>
      <c r="W12" s="214"/>
      <c r="X12" s="214"/>
      <c r="Y12" s="214"/>
      <c r="Z12" s="214"/>
      <c r="AA12" s="214"/>
      <c r="AB12" s="214"/>
      <c r="AC12" s="214"/>
      <c r="AD12" s="214"/>
      <c r="AE12" s="214"/>
      <c r="AF12" s="214"/>
      <c r="AG12" s="214"/>
      <c r="AH12" s="214"/>
      <c r="AI12" s="214"/>
      <c r="AJ12" s="214"/>
      <c r="AK12" s="214"/>
      <c r="AL12" s="214"/>
      <c r="AM12" s="214"/>
      <c r="AN12" s="214"/>
      <c r="AO12" s="214"/>
      <c r="AP12" s="214"/>
      <c r="AQ12" s="214"/>
    </row>
    <row r="13" spans="1:43" s="218" customFormat="1" ht="18.75">
      <c r="A13" s="207">
        <v>8</v>
      </c>
      <c r="B13" s="208" t="s">
        <v>29</v>
      </c>
      <c r="C13" s="282">
        <v>2380</v>
      </c>
      <c r="D13" s="282">
        <v>11</v>
      </c>
      <c r="E13" s="283">
        <v>0</v>
      </c>
      <c r="F13" s="282">
        <v>32582</v>
      </c>
      <c r="G13" s="282">
        <v>1389</v>
      </c>
      <c r="H13" s="283">
        <v>477.36591999999996</v>
      </c>
      <c r="I13" s="219"/>
      <c r="J13" s="219"/>
      <c r="K13" s="219"/>
      <c r="L13" s="210"/>
      <c r="M13" s="211">
        <f t="shared" si="0"/>
        <v>477.36591999999996</v>
      </c>
      <c r="N13" s="213">
        <f>'Part-II'!K17</f>
        <v>477.3659199999999</v>
      </c>
      <c r="O13" s="213">
        <f t="shared" si="1"/>
        <v>0</v>
      </c>
      <c r="P13" s="214"/>
      <c r="Q13" s="214"/>
      <c r="R13" s="214"/>
      <c r="S13" s="214"/>
      <c r="T13" s="214"/>
      <c r="U13" s="214"/>
      <c r="V13" s="214"/>
      <c r="W13" s="214"/>
      <c r="X13" s="214"/>
      <c r="Y13" s="214"/>
      <c r="Z13" s="214"/>
      <c r="AA13" s="214"/>
      <c r="AB13" s="214"/>
      <c r="AC13" s="214"/>
      <c r="AD13" s="214"/>
      <c r="AE13" s="214"/>
      <c r="AF13" s="214"/>
      <c r="AG13" s="214"/>
      <c r="AH13" s="214"/>
      <c r="AI13" s="214"/>
      <c r="AJ13" s="214"/>
      <c r="AK13" s="214"/>
      <c r="AL13" s="214"/>
      <c r="AM13" s="214"/>
      <c r="AN13" s="214"/>
      <c r="AO13" s="214"/>
      <c r="AP13" s="214"/>
      <c r="AQ13" s="214"/>
    </row>
    <row r="14" spans="1:43" s="218" customFormat="1" ht="18.75">
      <c r="A14" s="207">
        <v>9</v>
      </c>
      <c r="B14" s="208" t="s">
        <v>30</v>
      </c>
      <c r="C14" s="282">
        <v>0</v>
      </c>
      <c r="D14" s="282">
        <v>0</v>
      </c>
      <c r="E14" s="283">
        <v>0</v>
      </c>
      <c r="F14" s="282">
        <v>52395</v>
      </c>
      <c r="G14" s="282">
        <v>501</v>
      </c>
      <c r="H14" s="283">
        <v>419.05325</v>
      </c>
      <c r="I14" s="209"/>
      <c r="J14" s="209"/>
      <c r="K14" s="209"/>
      <c r="L14" s="210"/>
      <c r="M14" s="211">
        <f t="shared" si="0"/>
        <v>419.05325</v>
      </c>
      <c r="N14" s="213">
        <f>'Part-II'!K18</f>
        <v>419.05325</v>
      </c>
      <c r="O14" s="213">
        <f t="shared" si="1"/>
        <v>0</v>
      </c>
      <c r="P14" s="214"/>
      <c r="Q14" s="214"/>
      <c r="R14" s="214"/>
      <c r="S14" s="214"/>
      <c r="T14" s="214"/>
      <c r="U14" s="214"/>
      <c r="V14" s="214"/>
      <c r="W14" s="214"/>
      <c r="X14" s="214"/>
      <c r="Y14" s="214"/>
      <c r="Z14" s="214"/>
      <c r="AA14" s="214"/>
      <c r="AB14" s="214"/>
      <c r="AC14" s="214"/>
      <c r="AD14" s="214"/>
      <c r="AE14" s="214"/>
      <c r="AF14" s="214"/>
      <c r="AG14" s="214"/>
      <c r="AH14" s="214"/>
      <c r="AI14" s="214"/>
      <c r="AJ14" s="214"/>
      <c r="AK14" s="214"/>
      <c r="AL14" s="214"/>
      <c r="AM14" s="214"/>
      <c r="AN14" s="214"/>
      <c r="AO14" s="214"/>
      <c r="AP14" s="214"/>
      <c r="AQ14" s="214"/>
    </row>
    <row r="15" spans="1:43" s="218" customFormat="1" ht="18.75">
      <c r="A15" s="207">
        <v>10</v>
      </c>
      <c r="B15" s="208" t="s">
        <v>31</v>
      </c>
      <c r="C15" s="282">
        <v>7679</v>
      </c>
      <c r="D15" s="280">
        <v>0</v>
      </c>
      <c r="E15" s="283">
        <v>78.2541</v>
      </c>
      <c r="F15" s="282">
        <v>48857</v>
      </c>
      <c r="G15" s="280">
        <v>0</v>
      </c>
      <c r="H15" s="283">
        <v>375.1475</v>
      </c>
      <c r="I15" s="217"/>
      <c r="J15" s="217"/>
      <c r="K15" s="217"/>
      <c r="L15" s="210"/>
      <c r="M15" s="211">
        <f>E15+H15</f>
        <v>453.4016</v>
      </c>
      <c r="N15" s="213">
        <f>'Part-II'!K19</f>
        <v>453.4016</v>
      </c>
      <c r="O15" s="213">
        <f t="shared" si="1"/>
        <v>0</v>
      </c>
      <c r="P15" s="214"/>
      <c r="Q15" s="214"/>
      <c r="R15" s="214"/>
      <c r="S15" s="214"/>
      <c r="T15" s="214"/>
      <c r="U15" s="214"/>
      <c r="V15" s="214"/>
      <c r="W15" s="214"/>
      <c r="X15" s="214"/>
      <c r="Y15" s="214"/>
      <c r="Z15" s="214"/>
      <c r="AA15" s="214"/>
      <c r="AB15" s="214"/>
      <c r="AC15" s="214"/>
      <c r="AD15" s="214"/>
      <c r="AE15" s="214"/>
      <c r="AF15" s="214"/>
      <c r="AG15" s="214"/>
      <c r="AH15" s="214"/>
      <c r="AI15" s="214"/>
      <c r="AJ15" s="214"/>
      <c r="AK15" s="214"/>
      <c r="AL15" s="214"/>
      <c r="AM15" s="214"/>
      <c r="AN15" s="214"/>
      <c r="AO15" s="214"/>
      <c r="AP15" s="214"/>
      <c r="AQ15" s="214"/>
    </row>
    <row r="16" spans="1:44" s="216" customFormat="1" ht="18.75">
      <c r="A16" s="207">
        <v>11</v>
      </c>
      <c r="B16" s="208" t="s">
        <v>32</v>
      </c>
      <c r="C16" s="282">
        <v>3061</v>
      </c>
      <c r="D16" s="282">
        <v>0</v>
      </c>
      <c r="E16" s="283">
        <v>48.53411</v>
      </c>
      <c r="F16" s="282">
        <v>28403</v>
      </c>
      <c r="G16" s="282">
        <v>0</v>
      </c>
      <c r="H16" s="283">
        <v>326.02668000000006</v>
      </c>
      <c r="I16" s="219"/>
      <c r="J16" s="219"/>
      <c r="K16" s="219"/>
      <c r="L16" s="210"/>
      <c r="M16" s="211">
        <f t="shared" si="0"/>
        <v>374.56079000000005</v>
      </c>
      <c r="N16" s="213">
        <f>'Part-II'!K20</f>
        <v>374.56079</v>
      </c>
      <c r="O16" s="213">
        <f t="shared" si="1"/>
        <v>0</v>
      </c>
      <c r="P16" s="214"/>
      <c r="Q16" s="214"/>
      <c r="R16" s="214"/>
      <c r="S16" s="214"/>
      <c r="T16" s="214"/>
      <c r="U16" s="214"/>
      <c r="V16" s="214"/>
      <c r="W16" s="214"/>
      <c r="X16" s="214"/>
      <c r="Y16" s="214"/>
      <c r="Z16" s="214"/>
      <c r="AA16" s="214"/>
      <c r="AB16" s="214"/>
      <c r="AC16" s="214"/>
      <c r="AD16" s="214"/>
      <c r="AE16" s="214"/>
      <c r="AF16" s="214"/>
      <c r="AG16" s="214"/>
      <c r="AH16" s="214"/>
      <c r="AI16" s="214"/>
      <c r="AJ16" s="214"/>
      <c r="AK16" s="214"/>
      <c r="AL16" s="214"/>
      <c r="AM16" s="214"/>
      <c r="AN16" s="214"/>
      <c r="AO16" s="214"/>
      <c r="AP16" s="214"/>
      <c r="AQ16" s="214"/>
      <c r="AR16" s="215"/>
    </row>
    <row r="17" spans="1:43" s="218" customFormat="1" ht="18.75">
      <c r="A17" s="207">
        <v>12</v>
      </c>
      <c r="B17" s="208" t="s">
        <v>33</v>
      </c>
      <c r="C17" s="282">
        <v>2906</v>
      </c>
      <c r="D17" s="282">
        <v>0</v>
      </c>
      <c r="E17" s="312">
        <v>13.567879999999999</v>
      </c>
      <c r="F17" s="282">
        <v>45782</v>
      </c>
      <c r="G17" s="282">
        <v>4733</v>
      </c>
      <c r="H17" s="283">
        <f>218.72807+4.36</f>
        <v>223.08807000000002</v>
      </c>
      <c r="I17" s="209"/>
      <c r="J17" s="209"/>
      <c r="K17" s="209"/>
      <c r="L17" s="210"/>
      <c r="M17" s="211">
        <f t="shared" si="0"/>
        <v>236.65595000000002</v>
      </c>
      <c r="N17" s="213">
        <f>'Part-II'!K21</f>
        <v>236.66036999999997</v>
      </c>
      <c r="O17" s="213">
        <f t="shared" si="1"/>
        <v>-0.004419999999953461</v>
      </c>
      <c r="P17" s="214"/>
      <c r="Q17" s="214"/>
      <c r="R17" s="214"/>
      <c r="S17" s="214"/>
      <c r="T17" s="214"/>
      <c r="U17" s="214"/>
      <c r="V17" s="214"/>
      <c r="W17" s="214"/>
      <c r="X17" s="214"/>
      <c r="Y17" s="214"/>
      <c r="Z17" s="214"/>
      <c r="AA17" s="214"/>
      <c r="AB17" s="214"/>
      <c r="AC17" s="214"/>
      <c r="AD17" s="214"/>
      <c r="AE17" s="214"/>
      <c r="AF17" s="214"/>
      <c r="AG17" s="214"/>
      <c r="AH17" s="214"/>
      <c r="AI17" s="214"/>
      <c r="AJ17" s="214"/>
      <c r="AK17" s="214"/>
      <c r="AL17" s="214"/>
      <c r="AM17" s="214"/>
      <c r="AN17" s="214"/>
      <c r="AO17" s="214"/>
      <c r="AP17" s="214"/>
      <c r="AQ17" s="214"/>
    </row>
    <row r="18" spans="1:43" s="218" customFormat="1" ht="18.75">
      <c r="A18" s="207">
        <v>13</v>
      </c>
      <c r="B18" s="208" t="s">
        <v>34</v>
      </c>
      <c r="C18" s="280">
        <v>2796</v>
      </c>
      <c r="D18" s="280">
        <v>0</v>
      </c>
      <c r="E18" s="283">
        <v>54.80261</v>
      </c>
      <c r="F18" s="280">
        <v>37143</v>
      </c>
      <c r="G18" s="280">
        <v>0</v>
      </c>
      <c r="H18" s="283">
        <f>605.47035+0.08</f>
        <v>605.5503500000001</v>
      </c>
      <c r="I18" s="219"/>
      <c r="J18" s="219"/>
      <c r="K18" s="219"/>
      <c r="L18" s="210"/>
      <c r="M18" s="211">
        <f t="shared" si="0"/>
        <v>660.35296</v>
      </c>
      <c r="N18" s="213">
        <f>'Part-II'!K22</f>
        <v>660.34912</v>
      </c>
      <c r="O18" s="213">
        <f t="shared" si="1"/>
        <v>0.003840000000082</v>
      </c>
      <c r="P18" s="214"/>
      <c r="Q18" s="214"/>
      <c r="R18" s="214"/>
      <c r="S18" s="214"/>
      <c r="T18" s="214"/>
      <c r="U18" s="214"/>
      <c r="V18" s="214"/>
      <c r="W18" s="214"/>
      <c r="X18" s="214"/>
      <c r="Y18" s="214"/>
      <c r="Z18" s="214"/>
      <c r="AA18" s="214"/>
      <c r="AB18" s="214"/>
      <c r="AC18" s="214"/>
      <c r="AD18" s="214"/>
      <c r="AE18" s="214"/>
      <c r="AF18" s="214"/>
      <c r="AG18" s="214"/>
      <c r="AH18" s="214"/>
      <c r="AI18" s="214"/>
      <c r="AJ18" s="214"/>
      <c r="AK18" s="214"/>
      <c r="AL18" s="214"/>
      <c r="AM18" s="214"/>
      <c r="AN18" s="214"/>
      <c r="AO18" s="214"/>
      <c r="AP18" s="214"/>
      <c r="AQ18" s="214"/>
    </row>
    <row r="19" spans="1:43" s="218" customFormat="1" ht="18.75">
      <c r="A19" s="207"/>
      <c r="B19" s="208" t="s">
        <v>144</v>
      </c>
      <c r="C19" s="280"/>
      <c r="D19" s="280"/>
      <c r="E19" s="283">
        <v>45.258</v>
      </c>
      <c r="F19" s="280"/>
      <c r="G19" s="280"/>
      <c r="H19" s="283">
        <f>105.602+0.69</f>
        <v>106.292</v>
      </c>
      <c r="I19" s="219"/>
      <c r="J19" s="219"/>
      <c r="K19" s="219"/>
      <c r="L19" s="210"/>
      <c r="M19" s="211">
        <f t="shared" si="0"/>
        <v>151.55</v>
      </c>
      <c r="N19" s="213">
        <f>'Part-II'!K24</f>
        <v>151.55</v>
      </c>
      <c r="O19" s="213">
        <f t="shared" si="1"/>
        <v>0</v>
      </c>
      <c r="P19" s="214"/>
      <c r="Q19" s="214"/>
      <c r="R19" s="214"/>
      <c r="S19" s="214"/>
      <c r="T19" s="214"/>
      <c r="U19" s="214"/>
      <c r="V19" s="214"/>
      <c r="W19" s="214"/>
      <c r="X19" s="214"/>
      <c r="Y19" s="214"/>
      <c r="Z19" s="214"/>
      <c r="AA19" s="214"/>
      <c r="AB19" s="214"/>
      <c r="AC19" s="214"/>
      <c r="AD19" s="214"/>
      <c r="AE19" s="214"/>
      <c r="AF19" s="214"/>
      <c r="AG19" s="214"/>
      <c r="AH19" s="214"/>
      <c r="AI19" s="214"/>
      <c r="AJ19" s="214"/>
      <c r="AK19" s="214"/>
      <c r="AL19" s="214"/>
      <c r="AM19" s="214"/>
      <c r="AN19" s="214"/>
      <c r="AO19" s="214"/>
      <c r="AP19" s="214"/>
      <c r="AQ19" s="214"/>
    </row>
    <row r="20" spans="1:43" s="226" customFormat="1" ht="12.75" customHeight="1">
      <c r="A20" s="404" t="s">
        <v>5</v>
      </c>
      <c r="B20" s="404"/>
      <c r="C20" s="222">
        <f>SUM(C6:C18)</f>
        <v>84848</v>
      </c>
      <c r="D20" s="222">
        <f>SUM(D6:D18)</f>
        <v>3054</v>
      </c>
      <c r="E20" s="223">
        <f>SUM(E6:E19)</f>
        <v>2066.6121500000004</v>
      </c>
      <c r="F20" s="222">
        <f>SUM(F6:F18)</f>
        <v>457314</v>
      </c>
      <c r="G20" s="222">
        <f>SUM(G6:G18)</f>
        <v>24765</v>
      </c>
      <c r="H20" s="223">
        <f>SUM(H6:H19)+0.01</f>
        <v>6795.823630000001</v>
      </c>
      <c r="I20" s="224"/>
      <c r="J20" s="224"/>
      <c r="K20" s="224"/>
      <c r="L20" s="224"/>
      <c r="M20" s="211">
        <f t="shared" si="0"/>
        <v>8862.435780000002</v>
      </c>
      <c r="N20" s="221">
        <f>SUM(N6:N19)</f>
        <v>8862.43231</v>
      </c>
      <c r="O20" s="213">
        <f t="shared" si="1"/>
        <v>0.0034700000014709076</v>
      </c>
      <c r="P20" s="225"/>
      <c r="Q20" s="225"/>
      <c r="R20" s="225"/>
      <c r="S20" s="225"/>
      <c r="T20" s="225"/>
      <c r="U20" s="225"/>
      <c r="V20" s="225"/>
      <c r="W20" s="225"/>
      <c r="X20" s="225"/>
      <c r="Y20" s="225"/>
      <c r="Z20" s="225"/>
      <c r="AA20" s="225"/>
      <c r="AB20" s="225"/>
      <c r="AC20" s="225"/>
      <c r="AD20" s="225"/>
      <c r="AE20" s="225"/>
      <c r="AF20" s="225"/>
      <c r="AG20" s="225"/>
      <c r="AH20" s="225"/>
      <c r="AI20" s="225"/>
      <c r="AJ20" s="225"/>
      <c r="AK20" s="225"/>
      <c r="AL20" s="225"/>
      <c r="AM20" s="225"/>
      <c r="AN20" s="225"/>
      <c r="AO20" s="225"/>
      <c r="AP20" s="225"/>
      <c r="AQ20" s="225"/>
    </row>
    <row r="21" ht="15">
      <c r="L21" s="194"/>
    </row>
    <row r="22" spans="3:11" ht="17.25" customHeight="1">
      <c r="C22" s="227"/>
      <c r="D22" s="227"/>
      <c r="E22" s="227"/>
      <c r="F22" s="227"/>
      <c r="G22" s="227"/>
      <c r="H22" s="227"/>
      <c r="I22" s="227"/>
      <c r="J22" s="227"/>
      <c r="K22" s="227"/>
    </row>
    <row r="24" ht="15">
      <c r="M24" s="300"/>
    </row>
  </sheetData>
  <sheetProtection/>
  <mergeCells count="9">
    <mergeCell ref="A20:B20"/>
    <mergeCell ref="A3:A4"/>
    <mergeCell ref="B3:B4"/>
    <mergeCell ref="C3:D3"/>
    <mergeCell ref="A1:H1"/>
    <mergeCell ref="E2:H2"/>
    <mergeCell ref="F3:G3"/>
    <mergeCell ref="H3:H4"/>
    <mergeCell ref="E3:E4"/>
  </mergeCells>
  <printOptions/>
  <pageMargins left="0.25" right="0.25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N.B.C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N.R.E.G.S.4</dc:creator>
  <cp:keywords/>
  <dc:description/>
  <cp:lastModifiedBy>Rana</cp:lastModifiedBy>
  <cp:lastPrinted>2013-01-08T10:59:54Z</cp:lastPrinted>
  <dcterms:created xsi:type="dcterms:W3CDTF">2008-06-03T10:00:46Z</dcterms:created>
  <dcterms:modified xsi:type="dcterms:W3CDTF">2013-01-08T10:59:59Z</dcterms:modified>
  <cp:category/>
  <cp:version/>
  <cp:contentType/>
  <cp:contentStatus/>
</cp:coreProperties>
</file>